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/>
  <mc:AlternateContent xmlns:mc="http://schemas.openxmlformats.org/markup-compatibility/2006">
    <mc:Choice Requires="x15">
      <x15ac:absPath xmlns:x15ac="http://schemas.microsoft.com/office/spreadsheetml/2010/11/ac" url="/Users/lezliebiggers/Downloads/"/>
    </mc:Choice>
  </mc:AlternateContent>
  <xr:revisionPtr revIDLastSave="7" documentId="13_ncr:1_{F9990E47-F5E5-D040-A324-89AC634544B6}" xr6:coauthVersionLast="47" xr6:coauthVersionMax="47" xr10:uidLastSave="{B92391EE-2F12-4EF2-8B2B-69733E9758D9}"/>
  <bookViews>
    <workbookView xWindow="8140" yWindow="760" windowWidth="21260" windowHeight="16920" xr2:uid="{00000000-000D-0000-FFFF-FFFF00000000}"/>
  </bookViews>
  <sheets>
    <sheet name="1.0 TCA- Budget HL" sheetId="2" r:id="rId1"/>
    <sheet name="TCA- Budget Report" sheetId="1" r:id="rId2"/>
    <sheet name="1.2 County Report" sheetId="3" r:id="rId3"/>
  </sheets>
  <definedNames>
    <definedName name="_xlnm.Print_Area" localSheetId="1">'TCA- Budget Report'!$A$7:$C$57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C9" i="2"/>
  <c r="C9" i="3" s="1"/>
  <c r="B12" i="3"/>
  <c r="B9" i="3"/>
  <c r="E9" i="3" s="1"/>
  <c r="D29" i="2"/>
  <c r="D15" i="2"/>
  <c r="D23" i="2"/>
  <c r="B56" i="2"/>
  <c r="B57" i="2"/>
  <c r="B58" i="2"/>
  <c r="B59" i="2"/>
  <c r="B55" i="2"/>
  <c r="B47" i="2"/>
  <c r="B48" i="2"/>
  <c r="D48" i="2" s="1"/>
  <c r="B49" i="2"/>
  <c r="D49" i="2" s="1"/>
  <c r="B50" i="2"/>
  <c r="D50" i="2" s="1"/>
  <c r="B51" i="2"/>
  <c r="B46" i="2"/>
  <c r="B39" i="2"/>
  <c r="B40" i="2"/>
  <c r="B41" i="2"/>
  <c r="B42" i="2"/>
  <c r="B38" i="2"/>
  <c r="D38" i="2" s="1"/>
  <c r="B28" i="2"/>
  <c r="D28" i="2" s="1"/>
  <c r="B29" i="2"/>
  <c r="B30" i="2"/>
  <c r="B31" i="2"/>
  <c r="B32" i="2"/>
  <c r="B33" i="2"/>
  <c r="B34" i="2"/>
  <c r="B27" i="2"/>
  <c r="B14" i="2"/>
  <c r="B15" i="2"/>
  <c r="B16" i="2"/>
  <c r="B17" i="2"/>
  <c r="B18" i="2"/>
  <c r="B19" i="2"/>
  <c r="B20" i="2"/>
  <c r="D20" i="2" s="1"/>
  <c r="B21" i="2"/>
  <c r="D21" i="2" s="1"/>
  <c r="B22" i="2"/>
  <c r="D22" i="2" s="1"/>
  <c r="B23" i="2"/>
  <c r="B13" i="2"/>
  <c r="C56" i="2"/>
  <c r="C57" i="2"/>
  <c r="C58" i="2"/>
  <c r="C59" i="2"/>
  <c r="C55" i="2"/>
  <c r="C47" i="2"/>
  <c r="C48" i="2"/>
  <c r="C49" i="2"/>
  <c r="C50" i="2"/>
  <c r="C51" i="2"/>
  <c r="C46" i="2"/>
  <c r="C39" i="2"/>
  <c r="C40" i="2"/>
  <c r="D40" i="2" s="1"/>
  <c r="C41" i="2"/>
  <c r="D41" i="2" s="1"/>
  <c r="C42" i="2"/>
  <c r="C38" i="2"/>
  <c r="C28" i="2"/>
  <c r="C29" i="2"/>
  <c r="C30" i="2"/>
  <c r="D30" i="2" s="1"/>
  <c r="C31" i="2"/>
  <c r="D31" i="2" s="1"/>
  <c r="C32" i="2"/>
  <c r="D32" i="2" s="1"/>
  <c r="C33" i="2"/>
  <c r="D33" i="2" s="1"/>
  <c r="C34" i="2"/>
  <c r="C27" i="2"/>
  <c r="C14" i="2"/>
  <c r="C15" i="2"/>
  <c r="C16" i="2"/>
  <c r="C17" i="2"/>
  <c r="D17" i="2" s="1"/>
  <c r="C18" i="2"/>
  <c r="D18" i="2" s="1"/>
  <c r="C19" i="2"/>
  <c r="D19" i="2" s="1"/>
  <c r="C20" i="2"/>
  <c r="C21" i="2"/>
  <c r="C22" i="2"/>
  <c r="C23" i="2"/>
  <c r="C13" i="2"/>
  <c r="B9" i="2"/>
  <c r="D9" i="2" s="1"/>
  <c r="E6" i="2"/>
  <c r="C52" i="2" l="1"/>
  <c r="D47" i="2"/>
  <c r="D55" i="2"/>
  <c r="D14" i="2"/>
  <c r="D56" i="2"/>
  <c r="D46" i="2"/>
  <c r="D58" i="2"/>
  <c r="D51" i="2"/>
  <c r="D57" i="2"/>
  <c r="D27" i="2"/>
  <c r="C43" i="2"/>
  <c r="D13" i="2"/>
  <c r="D34" i="2"/>
  <c r="D35" i="2" s="1"/>
  <c r="D59" i="2"/>
  <c r="B13" i="3"/>
  <c r="B14" i="3" s="1"/>
  <c r="B16" i="3" s="1"/>
  <c r="D12" i="3"/>
  <c r="D14" i="3" s="1"/>
  <c r="D16" i="3" s="1"/>
  <c r="D16" i="2"/>
  <c r="D42" i="2"/>
  <c r="C12" i="3"/>
  <c r="E12" i="3" s="1"/>
  <c r="C35" i="2"/>
  <c r="D39" i="2"/>
  <c r="C24" i="2"/>
  <c r="C60" i="2"/>
  <c r="B35" i="2"/>
  <c r="D24" i="2"/>
  <c r="B24" i="2"/>
  <c r="B43" i="2"/>
  <c r="B52" i="2"/>
  <c r="B60" i="2"/>
  <c r="E9" i="2"/>
  <c r="E64" i="2" s="1"/>
  <c r="D52" i="2" l="1"/>
  <c r="D60" i="2"/>
  <c r="D13" i="3"/>
  <c r="D43" i="2"/>
  <c r="D62" i="2" s="1"/>
  <c r="D64" i="2" s="1"/>
  <c r="C62" i="2"/>
  <c r="B62" i="2"/>
  <c r="B64" i="2" s="1"/>
  <c r="C64" i="2" l="1"/>
  <c r="C13" i="3"/>
  <c r="C14" i="3" l="1"/>
  <c r="C16" i="3" s="1"/>
  <c r="E13" i="3"/>
  <c r="E14" i="3" s="1"/>
  <c r="E16" i="3" s="1"/>
</calcChain>
</file>

<file path=xl/sharedStrings.xml><?xml version="1.0" encoding="utf-8"?>
<sst xmlns="http://schemas.openxmlformats.org/spreadsheetml/2006/main" count="398" uniqueCount="99">
  <si>
    <t>Tysons Community Alliance</t>
  </si>
  <si>
    <t>YTD Budget Report FY2025</t>
  </si>
  <si>
    <t>As of July, 2024</t>
  </si>
  <si>
    <t xml:space="preserve"> </t>
  </si>
  <si>
    <t>Category</t>
  </si>
  <si>
    <t>Year to Date</t>
  </si>
  <si>
    <t>FY25   Budget</t>
  </si>
  <si>
    <t>FY25 Budget Remaining</t>
  </si>
  <si>
    <t>FY25 Forecast</t>
  </si>
  <si>
    <t>Total  Revenues</t>
  </si>
  <si>
    <t>Expenses:</t>
  </si>
  <si>
    <t xml:space="preserve">  </t>
  </si>
  <si>
    <t xml:space="preserve">    Administrative</t>
  </si>
  <si>
    <t xml:space="preserve">    </t>
  </si>
  <si>
    <t xml:space="preserve">      Staff Salary &amp; Benefits</t>
  </si>
  <si>
    <t xml:space="preserve">      Rent &amp; Utilities</t>
  </si>
  <si>
    <t xml:space="preserve">      IT Overhead</t>
  </si>
  <si>
    <t xml:space="preserve">      Insurance</t>
  </si>
  <si>
    <t xml:space="preserve">      Accounting / Audits</t>
  </si>
  <si>
    <t xml:space="preserve">      Equipment</t>
  </si>
  <si>
    <t xml:space="preserve">      Office Supplies</t>
  </si>
  <si>
    <t xml:space="preserve">      Staff Travels &amp; Conferences</t>
  </si>
  <si>
    <t xml:space="preserve">      Stakeholder &amp; Board Meetings</t>
  </si>
  <si>
    <t xml:space="preserve">      Legal Consultant</t>
  </si>
  <si>
    <t xml:space="preserve">      Licenses, Registrations &amp; Taxes</t>
  </si>
  <si>
    <t xml:space="preserve">    Total Administrative</t>
  </si>
  <si>
    <t xml:space="preserve">    Communications &amp; Branding</t>
  </si>
  <si>
    <t xml:space="preserve">      Web Design &amp; Maintenance</t>
  </si>
  <si>
    <t xml:space="preserve">      Paid Medial &amp; Branding</t>
  </si>
  <si>
    <t xml:space="preserve">      Promotional Materials</t>
  </si>
  <si>
    <t xml:space="preserve">      Customer Relations Management (CRM)</t>
  </si>
  <si>
    <t xml:space="preserve">      Design &amp; Printing</t>
  </si>
  <si>
    <t xml:space="preserve">      Placemaking Events</t>
  </si>
  <si>
    <t xml:space="preserve">      Stakeholder Engagement Events</t>
  </si>
  <si>
    <t xml:space="preserve">    Total Communications &amp; Branding</t>
  </si>
  <si>
    <t xml:space="preserve">    Placemaking and Management</t>
  </si>
  <si>
    <t xml:space="preserve">      Fees, Equipment &amp; Supplies</t>
  </si>
  <si>
    <t xml:space="preserve">      Place Projects</t>
  </si>
  <si>
    <t xml:space="preserve">      Beautification</t>
  </si>
  <si>
    <t xml:space="preserve">      Way-Finding Programs</t>
  </si>
  <si>
    <t xml:space="preserve">    Total Placemaking and Management</t>
  </si>
  <si>
    <t xml:space="preserve">    Research, Planning, &amp; Development</t>
  </si>
  <si>
    <t xml:space="preserve">      Market Research</t>
  </si>
  <si>
    <t xml:space="preserve">      Research Products - Digital</t>
  </si>
  <si>
    <t xml:space="preserve">      Research Products - Physical</t>
  </si>
  <si>
    <t xml:space="preserve">      Stakeholder Engagement</t>
  </si>
  <si>
    <t xml:space="preserve">      Memberships</t>
  </si>
  <si>
    <t xml:space="preserve">    Total Research, Planning, &amp; Development</t>
  </si>
  <si>
    <t xml:space="preserve">    Transportation &amp; Mobility</t>
  </si>
  <si>
    <t xml:space="preserve">      TDM Program</t>
  </si>
  <si>
    <t xml:space="preserve">      Capital Projects &amp; Service Gaps</t>
  </si>
  <si>
    <t xml:space="preserve">      Planning &amp; Policy</t>
  </si>
  <si>
    <t xml:space="preserve">      Field Assessments &amp; Stakeholder Liaising</t>
  </si>
  <si>
    <t xml:space="preserve">    Total Transportation &amp; Mobility</t>
  </si>
  <si>
    <t xml:space="preserve">  Total Total Expenses</t>
  </si>
  <si>
    <t>Revenue Minus Expneses</t>
  </si>
  <si>
    <t>Tyson CA</t>
  </si>
  <si>
    <t>TCA- Budget Report</t>
  </si>
  <si>
    <t>As of July 31, 2024</t>
  </si>
  <si>
    <t>Reporting Book:</t>
  </si>
  <si>
    <t>ACCRUAL</t>
  </si>
  <si>
    <t>As of Date:</t>
  </si>
  <si>
    <t>07/31/2024</t>
  </si>
  <si>
    <t>Budget</t>
  </si>
  <si>
    <t>Actual</t>
  </si>
  <si>
    <t>Year Ending</t>
  </si>
  <si>
    <t>Amount Remaining</t>
  </si>
  <si>
    <t>08/31/2024</t>
  </si>
  <si>
    <t>09/30/2024</t>
  </si>
  <si>
    <t>10/31/2024</t>
  </si>
  <si>
    <t>11/30/2024</t>
  </si>
  <si>
    <t>12/31/2024</t>
  </si>
  <si>
    <t>01/31/2025</t>
  </si>
  <si>
    <t>02/28/2025</t>
  </si>
  <si>
    <t>03/31/2025</t>
  </si>
  <si>
    <t>04/30/2025</t>
  </si>
  <si>
    <t>05/31/2025</t>
  </si>
  <si>
    <t>06/30/2025</t>
  </si>
  <si>
    <t>FY25 Budget</t>
  </si>
  <si>
    <t>YTD Actual</t>
  </si>
  <si>
    <t>Actual vs Budget</t>
  </si>
  <si>
    <t xml:space="preserve">  Revenues</t>
  </si>
  <si>
    <t xml:space="preserve">  Total Expenses</t>
  </si>
  <si>
    <t xml:space="preserve">Tysons Community Alliance </t>
  </si>
  <si>
    <t>FY 2025 Financial Report &amp; FY25 Budget</t>
  </si>
  <si>
    <t>FY 2025</t>
  </si>
  <si>
    <t xml:space="preserve">FY24 </t>
  </si>
  <si>
    <t>YTD Actual 
Jul 24</t>
  </si>
  <si>
    <t xml:space="preserve">Adopted </t>
  </si>
  <si>
    <t>Remaining</t>
  </si>
  <si>
    <t>Projected</t>
  </si>
  <si>
    <t>FUNDING</t>
  </si>
  <si>
    <t>Income:</t>
  </si>
  <si>
    <t>GSF- General Fund</t>
  </si>
  <si>
    <t>Expenditures:</t>
  </si>
  <si>
    <t>Personnel Service</t>
  </si>
  <si>
    <t>Operating Expenses</t>
  </si>
  <si>
    <t>Total Expenditures</t>
  </si>
  <si>
    <t>Operating Surplus 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</si>
</sst>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[$-409]mmm\-yy;@"/>
    <numFmt numFmtId="166" formatCode="_(&quot;$&quot;* #,##0_);_(&quot;$&quot;* \(#,##0\);_(&quot;$&quot;* &quot;-&quot;??_);_(@_)"/>
    <numFmt numFmtId="167" formatCode="#,##0;\(#,##0\)"/>
    <numFmt numFmtId="168" formatCode="_(* #,##0_);_(* \(#,##0\);_(* &quot;-&quot;??_);_(@_)"/>
    <numFmt numFmtId="169" formatCode="#,##0.00000000000_);\(#,##0.00000000000\)"/>
  </numFmts>
  <fonts count="19">
    <font>
      <sz val="10"/>
      <name val="Arial"/>
      <family val="2"/>
    </font>
    <font>
      <sz val="14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164" fontId="2" fillId="2" borderId="0" xfId="0" applyNumberFormat="1" applyFont="1" applyFill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165" fontId="8" fillId="3" borderId="9" xfId="0" applyNumberFormat="1" applyFont="1" applyFill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/>
    </xf>
    <xf numFmtId="165" fontId="6" fillId="2" borderId="0" xfId="0" applyNumberFormat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indent="1"/>
    </xf>
    <xf numFmtId="166" fontId="8" fillId="2" borderId="6" xfId="2" applyNumberFormat="1" applyFont="1" applyFill="1" applyBorder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left"/>
    </xf>
    <xf numFmtId="167" fontId="6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/>
    </xf>
    <xf numFmtId="167" fontId="6" fillId="2" borderId="0" xfId="0" applyNumberFormat="1" applyFont="1" applyFill="1" applyAlignment="1">
      <alignment horizontal="right"/>
    </xf>
    <xf numFmtId="167" fontId="8" fillId="2" borderId="5" xfId="0" applyNumberFormat="1" applyFont="1" applyFill="1" applyBorder="1" applyAlignment="1">
      <alignment horizontal="right"/>
    </xf>
    <xf numFmtId="167" fontId="8" fillId="2" borderId="2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167" fontId="8" fillId="2" borderId="6" xfId="0" applyNumberFormat="1" applyFont="1" applyFill="1" applyBorder="1" applyAlignment="1">
      <alignment horizontal="right"/>
    </xf>
    <xf numFmtId="167" fontId="8" fillId="2" borderId="0" xfId="0" applyNumberFormat="1" applyFont="1" applyFill="1"/>
    <xf numFmtId="167" fontId="8" fillId="2" borderId="11" xfId="0" applyNumberFormat="1" applyFont="1" applyFill="1" applyBorder="1"/>
    <xf numFmtId="0" fontId="14" fillId="4" borderId="0" xfId="0" applyFont="1" applyFill="1"/>
    <xf numFmtId="0" fontId="0" fillId="4" borderId="0" xfId="0" applyFill="1"/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/>
    </xf>
    <xf numFmtId="0" fontId="15" fillId="6" borderId="0" xfId="0" applyFont="1" applyFill="1"/>
    <xf numFmtId="0" fontId="0" fillId="6" borderId="0" xfId="0" applyFill="1"/>
    <xf numFmtId="0" fontId="16" fillId="4" borderId="0" xfId="0" applyFont="1" applyFill="1"/>
    <xf numFmtId="0" fontId="0" fillId="4" borderId="0" xfId="0" applyFill="1" applyAlignment="1">
      <alignment horizontal="left" indent="1"/>
    </xf>
    <xf numFmtId="166" fontId="15" fillId="4" borderId="0" xfId="2" applyNumberFormat="1" applyFont="1" applyFill="1"/>
    <xf numFmtId="168" fontId="0" fillId="4" borderId="0" xfId="0" applyNumberFormat="1" applyFill="1"/>
    <xf numFmtId="166" fontId="0" fillId="0" borderId="0" xfId="0" applyNumberFormat="1"/>
    <xf numFmtId="168" fontId="0" fillId="4" borderId="1" xfId="0" applyNumberFormat="1" applyFill="1" applyBorder="1"/>
    <xf numFmtId="0" fontId="15" fillId="4" borderId="0" xfId="0" applyFont="1" applyFill="1" applyAlignment="1">
      <alignment horizontal="left"/>
    </xf>
    <xf numFmtId="166" fontId="15" fillId="4" borderId="6" xfId="2" applyNumberFormat="1" applyFont="1" applyFill="1" applyBorder="1"/>
    <xf numFmtId="166" fontId="18" fillId="4" borderId="12" xfId="6" applyNumberFormat="1" applyFont="1" applyFill="1" applyBorder="1"/>
    <xf numFmtId="0" fontId="6" fillId="2" borderId="0" xfId="0" applyFont="1" applyFill="1" applyAlignment="1">
      <alignment horizontal="left" indent="1"/>
    </xf>
    <xf numFmtId="169" fontId="0" fillId="2" borderId="0" xfId="0" applyNumberFormat="1" applyFill="1"/>
    <xf numFmtId="167" fontId="6" fillId="2" borderId="0" xfId="0" applyNumberFormat="1" applyFont="1" applyFill="1"/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 2" xfId="6" xr:uid="{664B0578-9443-4629-9906-C3D31DB0502E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8EBA-9F13-4F46-B345-B4EE319FD9B7}">
  <dimension ref="A1:H64"/>
  <sheetViews>
    <sheetView tabSelected="1" topLeftCell="A4" zoomScale="120" zoomScaleNormal="120" workbookViewId="0">
      <selection activeCell="I20" sqref="I20"/>
    </sheetView>
  </sheetViews>
  <sheetFormatPr defaultColWidth="9.140625" defaultRowHeight="12.95" outlineLevelRow="1"/>
  <cols>
    <col min="1" max="1" width="44" style="16" bestFit="1" customWidth="1"/>
    <col min="2" max="3" width="11.28515625" style="16" bestFit="1" customWidth="1"/>
    <col min="4" max="4" width="11.28515625" style="16" customWidth="1"/>
    <col min="5" max="5" width="11" style="16" hidden="1" customWidth="1"/>
    <col min="6" max="16384" width="9.140625" style="16"/>
  </cols>
  <sheetData>
    <row r="1" spans="1:8" ht="18">
      <c r="A1" s="15" t="s">
        <v>0</v>
      </c>
    </row>
    <row r="2" spans="1:8" ht="18">
      <c r="A2" s="15" t="s">
        <v>1</v>
      </c>
    </row>
    <row r="3" spans="1:8" ht="18">
      <c r="A3" s="15" t="s">
        <v>2</v>
      </c>
    </row>
    <row r="4" spans="1:8">
      <c r="A4" s="17" t="s">
        <v>3</v>
      </c>
    </row>
    <row r="5" spans="1:8" ht="27.95">
      <c r="A5" s="60" t="s">
        <v>4</v>
      </c>
      <c r="B5" s="18" t="s">
        <v>5</v>
      </c>
      <c r="C5" s="19" t="s">
        <v>6</v>
      </c>
      <c r="D5" s="18" t="s">
        <v>7</v>
      </c>
      <c r="E5" s="18" t="s">
        <v>8</v>
      </c>
    </row>
    <row r="6" spans="1:8" s="22" customFormat="1">
      <c r="A6" s="61"/>
      <c r="B6" s="20">
        <v>45504</v>
      </c>
      <c r="C6" s="21">
        <v>45838</v>
      </c>
      <c r="D6" s="20">
        <v>45474</v>
      </c>
      <c r="E6" s="20">
        <f>C6</f>
        <v>45838</v>
      </c>
    </row>
    <row r="7" spans="1:8">
      <c r="A7" s="23" t="s">
        <v>3</v>
      </c>
      <c r="B7" s="24"/>
      <c r="C7" s="25"/>
      <c r="D7" s="25"/>
      <c r="E7" s="25"/>
    </row>
    <row r="8" spans="1:8">
      <c r="A8" s="23"/>
      <c r="B8" s="24"/>
      <c r="C8" s="24"/>
      <c r="D8" s="24"/>
      <c r="E8" s="24"/>
    </row>
    <row r="9" spans="1:8" ht="17.100000000000001" thickBot="1">
      <c r="A9" s="26" t="s">
        <v>9</v>
      </c>
      <c r="B9" s="27">
        <f>1651195+3000000+6546.76</f>
        <v>4657741.76</v>
      </c>
      <c r="C9" s="27">
        <f>1800000+3000000+96800+42500-3</f>
        <v>4939297</v>
      </c>
      <c r="D9" s="27">
        <f>B9</f>
        <v>4657741.76</v>
      </c>
      <c r="E9" s="27">
        <f>C9</f>
        <v>4939297</v>
      </c>
    </row>
    <row r="10" spans="1:8" ht="17.100000000000001" thickTop="1">
      <c r="A10" s="26"/>
      <c r="B10" s="28"/>
      <c r="C10" s="28"/>
      <c r="D10" s="28"/>
      <c r="E10" s="28"/>
    </row>
    <row r="11" spans="1:8" ht="15.95">
      <c r="A11" s="29" t="s">
        <v>10</v>
      </c>
      <c r="B11" s="30" t="s">
        <v>11</v>
      </c>
      <c r="C11" s="30" t="s">
        <v>11</v>
      </c>
      <c r="D11" s="30"/>
      <c r="E11" s="30" t="s">
        <v>11</v>
      </c>
    </row>
    <row r="12" spans="1:8" ht="14.1" outlineLevel="1">
      <c r="A12" s="31" t="s">
        <v>12</v>
      </c>
      <c r="B12" s="32" t="s">
        <v>13</v>
      </c>
      <c r="C12" s="30" t="s">
        <v>13</v>
      </c>
      <c r="D12" s="30"/>
      <c r="E12" s="30"/>
    </row>
    <row r="13" spans="1:8" outlineLevel="1">
      <c r="A13" s="17" t="s">
        <v>14</v>
      </c>
      <c r="B13" s="32">
        <f>'TCA- Budget Report'!C13</f>
        <v>47990.79</v>
      </c>
      <c r="C13" s="32">
        <f>'TCA- Budget Report'!AA13</f>
        <v>615288</v>
      </c>
      <c r="D13" s="32">
        <f>C13-B13</f>
        <v>567297.21</v>
      </c>
      <c r="E13" s="32">
        <v>615288</v>
      </c>
      <c r="H13" s="59">
        <f>C13+C27+C38+C46+C55</f>
        <v>2201628</v>
      </c>
    </row>
    <row r="14" spans="1:8" outlineLevel="1">
      <c r="A14" s="17" t="s">
        <v>15</v>
      </c>
      <c r="B14" s="32">
        <f>'TCA- Budget Report'!C14</f>
        <v>0</v>
      </c>
      <c r="C14" s="32">
        <f>'TCA- Budget Report'!AA14</f>
        <v>219001</v>
      </c>
      <c r="D14" s="32">
        <f t="shared" ref="D14:D23" si="0">C14-B14</f>
        <v>219001</v>
      </c>
      <c r="E14" s="32">
        <v>219001</v>
      </c>
    </row>
    <row r="15" spans="1:8" outlineLevel="1">
      <c r="A15" s="17" t="s">
        <v>16</v>
      </c>
      <c r="B15" s="32">
        <f>'TCA- Budget Report'!C15</f>
        <v>9119.59</v>
      </c>
      <c r="C15" s="32">
        <f>'TCA- Budget Report'!AA15</f>
        <v>7500</v>
      </c>
      <c r="D15" s="32">
        <f t="shared" si="0"/>
        <v>-1619.5900000000001</v>
      </c>
      <c r="E15" s="32">
        <v>7500</v>
      </c>
    </row>
    <row r="16" spans="1:8" outlineLevel="1">
      <c r="A16" s="17" t="s">
        <v>17</v>
      </c>
      <c r="B16" s="32">
        <f>'TCA- Budget Report'!C16</f>
        <v>8.8800000000000008</v>
      </c>
      <c r="C16" s="32">
        <f>'TCA- Budget Report'!AA16</f>
        <v>5004</v>
      </c>
      <c r="D16" s="32">
        <f t="shared" si="0"/>
        <v>4995.12</v>
      </c>
      <c r="E16" s="32">
        <v>5004</v>
      </c>
    </row>
    <row r="17" spans="1:5" outlineLevel="1">
      <c r="A17" s="17" t="s">
        <v>18</v>
      </c>
      <c r="B17" s="32">
        <f>'TCA- Budget Report'!C17</f>
        <v>14550</v>
      </c>
      <c r="C17" s="32">
        <f>'TCA- Budget Report'!AA17</f>
        <v>172300</v>
      </c>
      <c r="D17" s="32">
        <f t="shared" si="0"/>
        <v>157750</v>
      </c>
      <c r="E17" s="32">
        <v>172300</v>
      </c>
    </row>
    <row r="18" spans="1:5" outlineLevel="1">
      <c r="A18" s="17" t="s">
        <v>19</v>
      </c>
      <c r="B18" s="32">
        <f>'TCA- Budget Report'!C18</f>
        <v>4779.12</v>
      </c>
      <c r="C18" s="32">
        <f>'TCA- Budget Report'!AA18</f>
        <v>52200</v>
      </c>
      <c r="D18" s="32">
        <f t="shared" si="0"/>
        <v>47420.88</v>
      </c>
      <c r="E18" s="32">
        <v>52200</v>
      </c>
    </row>
    <row r="19" spans="1:5" outlineLevel="1">
      <c r="A19" s="17" t="s">
        <v>20</v>
      </c>
      <c r="B19" s="32">
        <f>'TCA- Budget Report'!C19</f>
        <v>95.07</v>
      </c>
      <c r="C19" s="32">
        <f>'TCA- Budget Report'!AA19</f>
        <v>4200</v>
      </c>
      <c r="D19" s="32">
        <f t="shared" si="0"/>
        <v>4104.93</v>
      </c>
      <c r="E19" s="32">
        <v>4200</v>
      </c>
    </row>
    <row r="20" spans="1:5" outlineLevel="1">
      <c r="A20" s="17" t="s">
        <v>21</v>
      </c>
      <c r="B20" s="32">
        <f>'TCA- Budget Report'!C20</f>
        <v>1995.84</v>
      </c>
      <c r="C20" s="32">
        <f>'TCA- Budget Report'!AA20</f>
        <v>15000</v>
      </c>
      <c r="D20" s="32">
        <f t="shared" si="0"/>
        <v>13004.16</v>
      </c>
      <c r="E20" s="32">
        <v>15000</v>
      </c>
    </row>
    <row r="21" spans="1:5" outlineLevel="1">
      <c r="A21" s="17" t="s">
        <v>22</v>
      </c>
      <c r="B21" s="32">
        <f>'TCA- Budget Report'!C21</f>
        <v>0</v>
      </c>
      <c r="C21" s="32">
        <f>'TCA- Budget Report'!AA21</f>
        <v>2800</v>
      </c>
      <c r="D21" s="32">
        <f t="shared" si="0"/>
        <v>2800</v>
      </c>
      <c r="E21" s="32">
        <v>2800</v>
      </c>
    </row>
    <row r="22" spans="1:5" outlineLevel="1">
      <c r="A22" s="17" t="s">
        <v>23</v>
      </c>
      <c r="B22" s="32">
        <f>'TCA- Budget Report'!C22</f>
        <v>3577.7</v>
      </c>
      <c r="C22" s="32">
        <f>'TCA- Budget Report'!AA22</f>
        <v>50004</v>
      </c>
      <c r="D22" s="32">
        <f t="shared" si="0"/>
        <v>46426.3</v>
      </c>
      <c r="E22" s="32">
        <v>50004</v>
      </c>
    </row>
    <row r="23" spans="1:5" outlineLevel="1">
      <c r="A23" s="17" t="s">
        <v>24</v>
      </c>
      <c r="B23" s="32">
        <f>'TCA- Budget Report'!C23</f>
        <v>0</v>
      </c>
      <c r="C23" s="32">
        <f>'TCA- Budget Report'!AA23</f>
        <v>5000</v>
      </c>
      <c r="D23" s="32">
        <f t="shared" si="0"/>
        <v>5000</v>
      </c>
      <c r="E23" s="32">
        <v>5000</v>
      </c>
    </row>
    <row r="24" spans="1:5" ht="14.1">
      <c r="A24" s="31" t="s">
        <v>25</v>
      </c>
      <c r="B24" s="33">
        <f>SUM(B13:B23)</f>
        <v>82116.990000000005</v>
      </c>
      <c r="C24" s="33">
        <f>SUM(C13:C23)</f>
        <v>1148297</v>
      </c>
      <c r="D24" s="33">
        <f>SUM(D13:D23)</f>
        <v>1066180.01</v>
      </c>
      <c r="E24" s="33">
        <v>1148297</v>
      </c>
    </row>
    <row r="25" spans="1:5" ht="15.95">
      <c r="A25" s="29"/>
      <c r="B25" s="30"/>
      <c r="C25" s="30"/>
      <c r="D25" s="30"/>
      <c r="E25" s="30"/>
    </row>
    <row r="26" spans="1:5" ht="14.1" outlineLevel="1">
      <c r="A26" s="31" t="s">
        <v>26</v>
      </c>
      <c r="B26" s="30" t="s">
        <v>13</v>
      </c>
      <c r="C26" s="30" t="s">
        <v>13</v>
      </c>
      <c r="D26" s="30"/>
      <c r="E26" s="30" t="s">
        <v>13</v>
      </c>
    </row>
    <row r="27" spans="1:5" outlineLevel="1">
      <c r="A27" s="57" t="s">
        <v>14</v>
      </c>
      <c r="B27" s="32">
        <f>'TCA- Budget Report'!C26</f>
        <v>35675.57</v>
      </c>
      <c r="C27" s="32">
        <f>'TCA- Budget Report'!AA26</f>
        <v>375252</v>
      </c>
      <c r="D27" s="32">
        <f t="shared" ref="D27:D34" si="1">C27-B27</f>
        <v>339576.43</v>
      </c>
      <c r="E27" s="32">
        <v>375252</v>
      </c>
    </row>
    <row r="28" spans="1:5" outlineLevel="1">
      <c r="A28" s="57" t="s">
        <v>27</v>
      </c>
      <c r="B28" s="32">
        <f>'TCA- Budget Report'!C27</f>
        <v>9000</v>
      </c>
      <c r="C28" s="32">
        <f>'TCA- Budget Report'!AA27</f>
        <v>90000</v>
      </c>
      <c r="D28" s="32">
        <f t="shared" si="1"/>
        <v>81000</v>
      </c>
      <c r="E28" s="32">
        <v>90000</v>
      </c>
    </row>
    <row r="29" spans="1:5" outlineLevel="1">
      <c r="A29" s="57" t="s">
        <v>28</v>
      </c>
      <c r="B29" s="32">
        <f>'TCA- Budget Report'!C28</f>
        <v>25551.47</v>
      </c>
      <c r="C29" s="32">
        <f>'TCA- Budget Report'!AA28</f>
        <v>75000</v>
      </c>
      <c r="D29" s="32">
        <f t="shared" si="1"/>
        <v>49448.53</v>
      </c>
      <c r="E29" s="32">
        <v>75000</v>
      </c>
    </row>
    <row r="30" spans="1:5" outlineLevel="1">
      <c r="A30" s="57" t="s">
        <v>29</v>
      </c>
      <c r="B30" s="32">
        <f>'TCA- Budget Report'!C29</f>
        <v>2930</v>
      </c>
      <c r="C30" s="32">
        <f>'TCA- Budget Report'!AA29</f>
        <v>60000</v>
      </c>
      <c r="D30" s="32">
        <f t="shared" si="1"/>
        <v>57070</v>
      </c>
      <c r="E30" s="32">
        <v>60000</v>
      </c>
    </row>
    <row r="31" spans="1:5" outlineLevel="1">
      <c r="A31" s="57" t="s">
        <v>30</v>
      </c>
      <c r="B31" s="32">
        <f>'TCA- Budget Report'!C30</f>
        <v>0</v>
      </c>
      <c r="C31" s="32">
        <f>'TCA- Budget Report'!AA30</f>
        <v>27000</v>
      </c>
      <c r="D31" s="32">
        <f t="shared" si="1"/>
        <v>27000</v>
      </c>
      <c r="E31" s="32">
        <v>27000</v>
      </c>
    </row>
    <row r="32" spans="1:5" outlineLevel="1">
      <c r="A32" s="57" t="s">
        <v>31</v>
      </c>
      <c r="B32" s="32">
        <f>'TCA- Budget Report'!C31</f>
        <v>4630.1099999999997</v>
      </c>
      <c r="C32" s="32">
        <f>'TCA- Budget Report'!AA31</f>
        <v>69800</v>
      </c>
      <c r="D32" s="32">
        <f t="shared" si="1"/>
        <v>65169.89</v>
      </c>
      <c r="E32" s="32">
        <v>69800</v>
      </c>
    </row>
    <row r="33" spans="1:5" outlineLevel="1">
      <c r="A33" s="57" t="s">
        <v>32</v>
      </c>
      <c r="B33" s="32">
        <f>'TCA- Budget Report'!C32</f>
        <v>31883.15</v>
      </c>
      <c r="C33" s="32">
        <f>'TCA- Budget Report'!AA32</f>
        <v>107425</v>
      </c>
      <c r="D33" s="32">
        <f t="shared" si="1"/>
        <v>75541.850000000006</v>
      </c>
      <c r="E33" s="32">
        <v>125000</v>
      </c>
    </row>
    <row r="34" spans="1:5" outlineLevel="1">
      <c r="A34" s="57" t="s">
        <v>33</v>
      </c>
      <c r="B34" s="32">
        <f>'TCA- Budget Report'!C33</f>
        <v>0</v>
      </c>
      <c r="C34" s="32">
        <f>'TCA- Budget Report'!AA33</f>
        <v>40000</v>
      </c>
      <c r="D34" s="32">
        <f t="shared" si="1"/>
        <v>40000</v>
      </c>
      <c r="E34" s="32">
        <v>40000</v>
      </c>
    </row>
    <row r="35" spans="1:5" ht="14.1">
      <c r="A35" s="31" t="s">
        <v>34</v>
      </c>
      <c r="B35" s="33">
        <f>SUM(B27:B34)</f>
        <v>109670.30000000002</v>
      </c>
      <c r="C35" s="33">
        <f>SUM(C27:C34)</f>
        <v>844477</v>
      </c>
      <c r="D35" s="33">
        <f>SUM(D27:D34)</f>
        <v>734806.7</v>
      </c>
      <c r="E35" s="33">
        <v>862052</v>
      </c>
    </row>
    <row r="36" spans="1:5" ht="14.1">
      <c r="A36" s="31"/>
      <c r="B36" s="34"/>
      <c r="C36" s="34"/>
      <c r="D36" s="34"/>
      <c r="E36" s="34"/>
    </row>
    <row r="37" spans="1:5" ht="14.1" outlineLevel="1">
      <c r="A37" s="31" t="s">
        <v>35</v>
      </c>
      <c r="B37" s="32" t="s">
        <v>13</v>
      </c>
      <c r="C37" s="30" t="s">
        <v>13</v>
      </c>
      <c r="D37" s="30"/>
      <c r="E37" s="30" t="s">
        <v>13</v>
      </c>
    </row>
    <row r="38" spans="1:5" outlineLevel="1">
      <c r="A38" s="57" t="s">
        <v>14</v>
      </c>
      <c r="B38" s="32">
        <f>'TCA- Budget Report'!C36</f>
        <v>7356.73</v>
      </c>
      <c r="C38" s="32">
        <f>'TCA- Budget Report'!AA36</f>
        <v>442356</v>
      </c>
      <c r="D38" s="32">
        <f t="shared" ref="D38:D42" si="2">C38-B38</f>
        <v>434999.27</v>
      </c>
      <c r="E38" s="32">
        <v>442356</v>
      </c>
    </row>
    <row r="39" spans="1:5" outlineLevel="1">
      <c r="A39" s="57" t="s">
        <v>36</v>
      </c>
      <c r="B39" s="32">
        <f>'TCA- Budget Report'!C37</f>
        <v>0</v>
      </c>
      <c r="C39" s="32">
        <f>'TCA- Budget Report'!AA37</f>
        <v>250001</v>
      </c>
      <c r="D39" s="32">
        <f t="shared" si="2"/>
        <v>250001</v>
      </c>
      <c r="E39" s="32">
        <v>250001</v>
      </c>
    </row>
    <row r="40" spans="1:5" outlineLevel="1">
      <c r="A40" s="57" t="s">
        <v>37</v>
      </c>
      <c r="B40" s="32">
        <f>'TCA- Budget Report'!C38</f>
        <v>0</v>
      </c>
      <c r="C40" s="32">
        <f>'TCA- Budget Report'!AA38</f>
        <v>293775</v>
      </c>
      <c r="D40" s="32">
        <f t="shared" si="2"/>
        <v>293775</v>
      </c>
      <c r="E40" s="32">
        <v>305003</v>
      </c>
    </row>
    <row r="41" spans="1:5" outlineLevel="1">
      <c r="A41" s="57" t="s">
        <v>38</v>
      </c>
      <c r="B41" s="32">
        <f>'TCA- Budget Report'!C39</f>
        <v>0</v>
      </c>
      <c r="C41" s="32">
        <f>'TCA- Budget Report'!AA39</f>
        <v>91000</v>
      </c>
      <c r="D41" s="32">
        <f t="shared" si="2"/>
        <v>91000</v>
      </c>
      <c r="E41" s="32">
        <v>90999</v>
      </c>
    </row>
    <row r="42" spans="1:5" outlineLevel="1">
      <c r="A42" s="57" t="s">
        <v>39</v>
      </c>
      <c r="B42" s="32">
        <f>'TCA- Budget Report'!C40</f>
        <v>0</v>
      </c>
      <c r="C42" s="32">
        <f>'TCA- Budget Report'!AA40</f>
        <v>75000</v>
      </c>
      <c r="D42" s="32">
        <f t="shared" si="2"/>
        <v>75000</v>
      </c>
      <c r="E42" s="32">
        <v>75000</v>
      </c>
    </row>
    <row r="43" spans="1:5" ht="14.1">
      <c r="A43" s="31" t="s">
        <v>40</v>
      </c>
      <c r="B43" s="33">
        <f>SUM(B38:B42)</f>
        <v>7356.73</v>
      </c>
      <c r="C43" s="33">
        <f>SUM(C38:C42)</f>
        <v>1152132</v>
      </c>
      <c r="D43" s="33">
        <f>SUM(D38:D42)</f>
        <v>1144775.27</v>
      </c>
      <c r="E43" s="33">
        <v>1163359</v>
      </c>
    </row>
    <row r="44" spans="1:5" ht="14.1">
      <c r="A44" s="31"/>
      <c r="B44" s="34"/>
      <c r="C44" s="34"/>
      <c r="D44" s="34"/>
      <c r="E44" s="34"/>
    </row>
    <row r="45" spans="1:5" ht="14.1" outlineLevel="1">
      <c r="A45" s="31" t="s">
        <v>41</v>
      </c>
      <c r="B45" s="32" t="s">
        <v>13</v>
      </c>
      <c r="C45" s="30" t="s">
        <v>13</v>
      </c>
      <c r="D45" s="30"/>
      <c r="E45" s="30" t="s">
        <v>13</v>
      </c>
    </row>
    <row r="46" spans="1:5" outlineLevel="1">
      <c r="A46" s="57" t="s">
        <v>14</v>
      </c>
      <c r="B46" s="32">
        <f>'TCA- Budget Report'!C43</f>
        <v>27957.29</v>
      </c>
      <c r="C46" s="32">
        <f>'TCA- Budget Report'!AA43</f>
        <v>456804</v>
      </c>
      <c r="D46" s="32">
        <f t="shared" ref="D46:D51" si="3">C46-B46</f>
        <v>428846.71</v>
      </c>
      <c r="E46" s="32">
        <v>456804</v>
      </c>
    </row>
    <row r="47" spans="1:5" outlineLevel="1">
      <c r="A47" s="57" t="s">
        <v>42</v>
      </c>
      <c r="B47" s="32">
        <f>'TCA- Budget Report'!C44</f>
        <v>2082</v>
      </c>
      <c r="C47" s="32">
        <f>'TCA- Budget Report'!AA44</f>
        <v>168800</v>
      </c>
      <c r="D47" s="32">
        <f t="shared" si="3"/>
        <v>166718</v>
      </c>
      <c r="E47" s="32">
        <v>2500</v>
      </c>
    </row>
    <row r="48" spans="1:5" outlineLevel="1">
      <c r="A48" s="57" t="s">
        <v>43</v>
      </c>
      <c r="B48" s="32">
        <f>'TCA- Budget Report'!C45</f>
        <v>0</v>
      </c>
      <c r="C48" s="32">
        <f>'TCA- Budget Report'!AA45</f>
        <v>50004</v>
      </c>
      <c r="D48" s="32">
        <f t="shared" si="3"/>
        <v>50004</v>
      </c>
      <c r="E48" s="32">
        <v>50004</v>
      </c>
    </row>
    <row r="49" spans="1:5" outlineLevel="1">
      <c r="A49" s="57" t="s">
        <v>44</v>
      </c>
      <c r="B49" s="32">
        <f>'TCA- Budget Report'!C46</f>
        <v>0</v>
      </c>
      <c r="C49" s="32">
        <f>'TCA- Budget Report'!AA46</f>
        <v>20000</v>
      </c>
      <c r="D49" s="32">
        <f t="shared" si="3"/>
        <v>20000</v>
      </c>
      <c r="E49" s="32">
        <v>20000</v>
      </c>
    </row>
    <row r="50" spans="1:5" outlineLevel="1">
      <c r="A50" s="57" t="s">
        <v>45</v>
      </c>
      <c r="B50" s="32">
        <f>'TCA- Budget Report'!C47</f>
        <v>0</v>
      </c>
      <c r="C50" s="32">
        <f>'TCA- Budget Report'!AA47</f>
        <v>10000</v>
      </c>
      <c r="D50" s="32">
        <f t="shared" si="3"/>
        <v>10000</v>
      </c>
      <c r="E50" s="32">
        <v>9999</v>
      </c>
    </row>
    <row r="51" spans="1:5" outlineLevel="1">
      <c r="A51" s="57" t="s">
        <v>46</v>
      </c>
      <c r="B51" s="32">
        <f>'TCA- Budget Report'!C48</f>
        <v>0</v>
      </c>
      <c r="C51" s="32">
        <f>'TCA- Budget Report'!AA48</f>
        <v>2500</v>
      </c>
      <c r="D51" s="32">
        <f t="shared" si="3"/>
        <v>2500</v>
      </c>
      <c r="E51" s="32">
        <v>140004</v>
      </c>
    </row>
    <row r="52" spans="1:5" ht="14.1">
      <c r="A52" s="31" t="s">
        <v>47</v>
      </c>
      <c r="B52" s="33">
        <f>SUM(B46:B51)</f>
        <v>30039.29</v>
      </c>
      <c r="C52" s="33">
        <f>SUM(C46:C51)</f>
        <v>708108</v>
      </c>
      <c r="D52" s="33">
        <f>SUM(D46:D51)</f>
        <v>678068.71</v>
      </c>
      <c r="E52" s="33">
        <v>679311</v>
      </c>
    </row>
    <row r="53" spans="1:5" ht="14.1">
      <c r="A53" s="31"/>
      <c r="B53" s="34"/>
      <c r="C53" s="34"/>
      <c r="D53" s="34"/>
      <c r="E53" s="34"/>
    </row>
    <row r="54" spans="1:5" ht="14.1" outlineLevel="1">
      <c r="A54" s="31" t="s">
        <v>48</v>
      </c>
      <c r="B54" s="32" t="s">
        <v>13</v>
      </c>
      <c r="C54" s="30" t="s">
        <v>13</v>
      </c>
      <c r="D54" s="30"/>
      <c r="E54" s="30" t="s">
        <v>13</v>
      </c>
    </row>
    <row r="55" spans="1:5" outlineLevel="1">
      <c r="A55" s="57" t="s">
        <v>14</v>
      </c>
      <c r="B55" s="32">
        <f>'TCA- Budget Report'!C51</f>
        <v>30850.12</v>
      </c>
      <c r="C55" s="32">
        <f>'TCA- Budget Report'!AA51</f>
        <v>311928</v>
      </c>
      <c r="D55" s="32">
        <f t="shared" ref="D55:D59" si="4">C55-B55</f>
        <v>281077.88</v>
      </c>
      <c r="E55" s="32">
        <v>311928</v>
      </c>
    </row>
    <row r="56" spans="1:5" outlineLevel="1">
      <c r="A56" s="57" t="s">
        <v>49</v>
      </c>
      <c r="B56" s="32">
        <f>'TCA- Budget Report'!C52</f>
        <v>23447</v>
      </c>
      <c r="C56" s="32">
        <f>'TCA- Budget Report'!AA52</f>
        <v>190002</v>
      </c>
      <c r="D56" s="32">
        <f t="shared" si="4"/>
        <v>166555</v>
      </c>
      <c r="E56" s="32">
        <v>190002</v>
      </c>
    </row>
    <row r="57" spans="1:5" outlineLevel="1">
      <c r="A57" s="57" t="s">
        <v>50</v>
      </c>
      <c r="B57" s="32">
        <f>'TCA- Budget Report'!C53</f>
        <v>0</v>
      </c>
      <c r="C57" s="32">
        <f>'TCA- Budget Report'!AA53</f>
        <v>512356</v>
      </c>
      <c r="D57" s="32">
        <f t="shared" si="4"/>
        <v>512356</v>
      </c>
      <c r="E57" s="32">
        <v>512356</v>
      </c>
    </row>
    <row r="58" spans="1:5" outlineLevel="1">
      <c r="A58" s="57" t="s">
        <v>51</v>
      </c>
      <c r="B58" s="32">
        <f>'TCA- Budget Report'!C54</f>
        <v>0</v>
      </c>
      <c r="C58" s="32">
        <f>'TCA- Budget Report'!AA54</f>
        <v>50000</v>
      </c>
      <c r="D58" s="32">
        <f t="shared" si="4"/>
        <v>50000</v>
      </c>
      <c r="E58" s="32">
        <v>49998</v>
      </c>
    </row>
    <row r="59" spans="1:5" outlineLevel="1">
      <c r="A59" s="57" t="s">
        <v>52</v>
      </c>
      <c r="B59" s="32">
        <f>'TCA- Budget Report'!C55</f>
        <v>19</v>
      </c>
      <c r="C59" s="32">
        <f>'TCA- Budget Report'!AA55</f>
        <v>22000</v>
      </c>
      <c r="D59" s="32">
        <f t="shared" si="4"/>
        <v>21981</v>
      </c>
      <c r="E59" s="32">
        <v>22000</v>
      </c>
    </row>
    <row r="60" spans="1:5" ht="14.1">
      <c r="A60" s="31" t="s">
        <v>53</v>
      </c>
      <c r="B60" s="33">
        <f>SUM(B55:B59)</f>
        <v>54316.119999999995</v>
      </c>
      <c r="C60" s="33">
        <f>SUM(C55:C59)</f>
        <v>1086286</v>
      </c>
      <c r="D60" s="33">
        <f>SUM(D55:D59)</f>
        <v>1031969.88</v>
      </c>
      <c r="E60" s="33">
        <v>1086284</v>
      </c>
    </row>
    <row r="61" spans="1:5" ht="14.1">
      <c r="A61" s="31"/>
      <c r="B61" s="28"/>
      <c r="C61" s="28"/>
      <c r="D61" s="28"/>
      <c r="E61" s="34"/>
    </row>
    <row r="62" spans="1:5" ht="17.100000000000001" thickBot="1">
      <c r="A62" s="35" t="s">
        <v>54</v>
      </c>
      <c r="B62" s="36">
        <f>B24+B35+B43+B52+B60</f>
        <v>283499.43000000005</v>
      </c>
      <c r="C62" s="36">
        <f>C24+C35+C43+C52+C60-3</f>
        <v>4939297</v>
      </c>
      <c r="D62" s="36">
        <f>D24+D35+D43+D52+D60</f>
        <v>4655800.57</v>
      </c>
      <c r="E62" s="36">
        <v>4939303</v>
      </c>
    </row>
    <row r="63" spans="1:5" ht="14.1" thickTop="1">
      <c r="A63" s="17" t="s">
        <v>3</v>
      </c>
    </row>
    <row r="64" spans="1:5" ht="15.95">
      <c r="A64" s="35" t="s">
        <v>55</v>
      </c>
      <c r="B64" s="37">
        <f>B9-B62</f>
        <v>4374242.33</v>
      </c>
      <c r="C64" s="37">
        <f>C9-C62</f>
        <v>0</v>
      </c>
      <c r="D64" s="37">
        <f>D9-D62</f>
        <v>1941.1899999994785</v>
      </c>
      <c r="E64" s="38">
        <f>E9-E62</f>
        <v>-6</v>
      </c>
    </row>
  </sheetData>
  <mergeCells count="1">
    <mergeCell ref="A5:A6"/>
  </mergeCells>
  <pageMargins left="0.75" right="0.75" top="1" bottom="1" header="0.5" footer="0.5"/>
  <pageSetup orientation="portrait" horizontalDpi="300" verticalDpi="300" r:id="rId1"/>
  <ignoredErrors>
    <ignoredError sqref="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1"/>
  <sheetViews>
    <sheetView zoomScaleNormal="100" workbookViewId="0">
      <pane xSplit="1" ySplit="10" topLeftCell="AA11" activePane="bottomRight" state="frozen"/>
      <selection pane="bottomRight" activeCell="AA37" sqref="AA37"/>
      <selection pane="bottomLeft" activeCell="A11" sqref="A11"/>
      <selection pane="topRight" activeCell="B1" sqref="B1"/>
    </sheetView>
  </sheetViews>
  <sheetFormatPr defaultColWidth="9.140625" defaultRowHeight="12.95"/>
  <cols>
    <col min="1" max="1" width="39.85546875" style="1" customWidth="1"/>
    <col min="2" max="2" width="10.42578125" style="1" customWidth="1"/>
    <col min="3" max="3" width="12" style="1" customWidth="1"/>
    <col min="4" max="25" width="10.42578125" style="1" customWidth="1"/>
    <col min="26" max="27" width="12" style="1" customWidth="1"/>
    <col min="28" max="28" width="17" style="1" customWidth="1"/>
    <col min="29" max="29" width="9.140625" style="1" customWidth="1"/>
    <col min="30" max="16384" width="9.140625" style="1"/>
  </cols>
  <sheetData>
    <row r="1" spans="1:28" ht="18">
      <c r="A1" s="3" t="s">
        <v>56</v>
      </c>
    </row>
    <row r="2" spans="1:28" ht="18">
      <c r="A2" s="3" t="s">
        <v>57</v>
      </c>
    </row>
    <row r="3" spans="1:28" ht="18">
      <c r="A3" s="3" t="s">
        <v>58</v>
      </c>
    </row>
    <row r="4" spans="1:28">
      <c r="A4" s="4" t="s">
        <v>59</v>
      </c>
      <c r="B4" s="4" t="s">
        <v>60</v>
      </c>
    </row>
    <row r="5" spans="1:28">
      <c r="A5" s="4" t="s">
        <v>61</v>
      </c>
      <c r="B5" s="4" t="s">
        <v>62</v>
      </c>
    </row>
    <row r="6" spans="1:28">
      <c r="A6" s="2" t="s">
        <v>3</v>
      </c>
    </row>
    <row r="7" spans="1:28">
      <c r="A7" s="4" t="s">
        <v>3</v>
      </c>
      <c r="B7" s="5" t="s">
        <v>63</v>
      </c>
      <c r="C7" s="5" t="s">
        <v>64</v>
      </c>
      <c r="D7" s="5" t="s">
        <v>63</v>
      </c>
      <c r="E7" s="5" t="s">
        <v>64</v>
      </c>
      <c r="F7" s="5" t="s">
        <v>63</v>
      </c>
      <c r="G7" s="5" t="s">
        <v>64</v>
      </c>
      <c r="H7" s="5" t="s">
        <v>63</v>
      </c>
      <c r="I7" s="5" t="s">
        <v>64</v>
      </c>
      <c r="J7" s="5" t="s">
        <v>63</v>
      </c>
      <c r="K7" s="5" t="s">
        <v>64</v>
      </c>
      <c r="L7" s="5" t="s">
        <v>63</v>
      </c>
      <c r="M7" s="5" t="s">
        <v>64</v>
      </c>
      <c r="N7" s="5" t="s">
        <v>63</v>
      </c>
      <c r="O7" s="5" t="s">
        <v>64</v>
      </c>
      <c r="P7" s="5" t="s">
        <v>63</v>
      </c>
      <c r="Q7" s="5" t="s">
        <v>64</v>
      </c>
      <c r="R7" s="5" t="s">
        <v>63</v>
      </c>
      <c r="S7" s="5" t="s">
        <v>64</v>
      </c>
      <c r="T7" s="5" t="s">
        <v>63</v>
      </c>
      <c r="U7" s="5" t="s">
        <v>64</v>
      </c>
      <c r="V7" s="5" t="s">
        <v>63</v>
      </c>
      <c r="W7" s="5" t="s">
        <v>64</v>
      </c>
      <c r="X7" s="5" t="s">
        <v>63</v>
      </c>
      <c r="Y7" s="5" t="s">
        <v>64</v>
      </c>
      <c r="Z7" s="62" t="s">
        <v>65</v>
      </c>
      <c r="AA7" s="62"/>
      <c r="AB7" s="5" t="s">
        <v>66</v>
      </c>
    </row>
    <row r="8" spans="1:28">
      <c r="A8" s="4" t="s">
        <v>3</v>
      </c>
      <c r="B8" s="6" t="s">
        <v>62</v>
      </c>
      <c r="C8" s="6" t="s">
        <v>62</v>
      </c>
      <c r="D8" s="6" t="s">
        <v>67</v>
      </c>
      <c r="E8" s="6" t="s">
        <v>67</v>
      </c>
      <c r="F8" s="6" t="s">
        <v>68</v>
      </c>
      <c r="G8" s="6" t="s">
        <v>68</v>
      </c>
      <c r="H8" s="6" t="s">
        <v>69</v>
      </c>
      <c r="I8" s="6" t="s">
        <v>69</v>
      </c>
      <c r="J8" s="6" t="s">
        <v>70</v>
      </c>
      <c r="K8" s="6" t="s">
        <v>70</v>
      </c>
      <c r="L8" s="6" t="s">
        <v>71</v>
      </c>
      <c r="M8" s="6" t="s">
        <v>71</v>
      </c>
      <c r="N8" s="6" t="s">
        <v>72</v>
      </c>
      <c r="O8" s="6" t="s">
        <v>72</v>
      </c>
      <c r="P8" s="6" t="s">
        <v>73</v>
      </c>
      <c r="Q8" s="6" t="s">
        <v>73</v>
      </c>
      <c r="R8" s="6" t="s">
        <v>74</v>
      </c>
      <c r="S8" s="6" t="s">
        <v>74</v>
      </c>
      <c r="T8" s="6" t="s">
        <v>75</v>
      </c>
      <c r="U8" s="6" t="s">
        <v>75</v>
      </c>
      <c r="V8" s="6" t="s">
        <v>76</v>
      </c>
      <c r="W8" s="6" t="s">
        <v>76</v>
      </c>
      <c r="X8" s="6" t="s">
        <v>77</v>
      </c>
      <c r="Y8" s="6" t="s">
        <v>77</v>
      </c>
      <c r="Z8" s="63" t="s">
        <v>77</v>
      </c>
      <c r="AA8" s="63"/>
      <c r="AB8" s="6" t="s">
        <v>77</v>
      </c>
    </row>
    <row r="9" spans="1:28">
      <c r="A9" s="7" t="s">
        <v>3</v>
      </c>
      <c r="B9" s="8" t="s">
        <v>78</v>
      </c>
      <c r="C9" s="8" t="s">
        <v>64</v>
      </c>
      <c r="D9" s="8" t="s">
        <v>78</v>
      </c>
      <c r="E9" s="8" t="s">
        <v>64</v>
      </c>
      <c r="F9" s="8" t="s">
        <v>78</v>
      </c>
      <c r="G9" s="8" t="s">
        <v>64</v>
      </c>
      <c r="H9" s="8" t="s">
        <v>78</v>
      </c>
      <c r="I9" s="8" t="s">
        <v>64</v>
      </c>
      <c r="J9" s="8" t="s">
        <v>78</v>
      </c>
      <c r="K9" s="8" t="s">
        <v>64</v>
      </c>
      <c r="L9" s="8" t="s">
        <v>78</v>
      </c>
      <c r="M9" s="8" t="s">
        <v>64</v>
      </c>
      <c r="N9" s="8" t="s">
        <v>78</v>
      </c>
      <c r="O9" s="8" t="s">
        <v>64</v>
      </c>
      <c r="P9" s="8" t="s">
        <v>78</v>
      </c>
      <c r="Q9" s="8" t="s">
        <v>64</v>
      </c>
      <c r="R9" s="8" t="s">
        <v>78</v>
      </c>
      <c r="S9" s="8" t="s">
        <v>64</v>
      </c>
      <c r="T9" s="8" t="s">
        <v>78</v>
      </c>
      <c r="U9" s="8" t="s">
        <v>64</v>
      </c>
      <c r="V9" s="8" t="s">
        <v>78</v>
      </c>
      <c r="W9" s="8" t="s">
        <v>64</v>
      </c>
      <c r="X9" s="8" t="s">
        <v>78</v>
      </c>
      <c r="Y9" s="8" t="s">
        <v>64</v>
      </c>
      <c r="Z9" s="8" t="s">
        <v>79</v>
      </c>
      <c r="AA9" s="8" t="s">
        <v>78</v>
      </c>
      <c r="AB9" s="8" t="s">
        <v>80</v>
      </c>
    </row>
    <row r="10" spans="1:28">
      <c r="A10" s="4" t="s">
        <v>81</v>
      </c>
      <c r="B10" s="9">
        <v>0</v>
      </c>
      <c r="C10" s="9">
        <v>3006546.76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3006546.76</v>
      </c>
      <c r="AA10" s="9">
        <v>0</v>
      </c>
      <c r="AB10" s="9">
        <v>-3006546.76</v>
      </c>
    </row>
    <row r="11" spans="1:28">
      <c r="A11" s="4" t="s">
        <v>82</v>
      </c>
      <c r="B11" s="10" t="s">
        <v>11</v>
      </c>
      <c r="C11" s="10" t="s">
        <v>11</v>
      </c>
      <c r="D11" s="10" t="s">
        <v>11</v>
      </c>
      <c r="E11" s="10" t="s">
        <v>11</v>
      </c>
      <c r="F11" s="10" t="s">
        <v>11</v>
      </c>
      <c r="G11" s="10" t="s">
        <v>11</v>
      </c>
      <c r="H11" s="10" t="s">
        <v>11</v>
      </c>
      <c r="I11" s="10" t="s">
        <v>11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11</v>
      </c>
      <c r="S11" s="10" t="s">
        <v>11</v>
      </c>
      <c r="T11" s="10" t="s">
        <v>11</v>
      </c>
      <c r="U11" s="10" t="s">
        <v>11</v>
      </c>
      <c r="V11" s="10" t="s">
        <v>11</v>
      </c>
      <c r="W11" s="10" t="s">
        <v>11</v>
      </c>
      <c r="X11" s="10" t="s">
        <v>11</v>
      </c>
      <c r="Y11" s="10" t="s">
        <v>11</v>
      </c>
      <c r="Z11" s="10" t="s">
        <v>11</v>
      </c>
      <c r="AA11" s="10" t="s">
        <v>11</v>
      </c>
      <c r="AB11" s="10" t="s">
        <v>11</v>
      </c>
    </row>
    <row r="12" spans="1:28">
      <c r="A12" s="4" t="s">
        <v>12</v>
      </c>
      <c r="B12" s="4" t="s">
        <v>13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13</v>
      </c>
      <c r="L12" s="4" t="s">
        <v>13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13</v>
      </c>
    </row>
    <row r="13" spans="1:28">
      <c r="A13" s="4" t="s">
        <v>14</v>
      </c>
      <c r="B13" s="11">
        <v>51274</v>
      </c>
      <c r="C13" s="11">
        <v>47990.79</v>
      </c>
      <c r="D13" s="11">
        <v>51274</v>
      </c>
      <c r="E13" s="11">
        <v>0</v>
      </c>
      <c r="F13" s="11">
        <v>51274</v>
      </c>
      <c r="G13" s="11">
        <v>0</v>
      </c>
      <c r="H13" s="11">
        <v>51274</v>
      </c>
      <c r="I13" s="11">
        <v>0</v>
      </c>
      <c r="J13" s="11">
        <v>51274</v>
      </c>
      <c r="K13" s="11">
        <v>0</v>
      </c>
      <c r="L13" s="11">
        <v>51274</v>
      </c>
      <c r="M13" s="11">
        <v>0</v>
      </c>
      <c r="N13" s="11">
        <v>51274</v>
      </c>
      <c r="O13" s="11">
        <v>0</v>
      </c>
      <c r="P13" s="11">
        <v>51274</v>
      </c>
      <c r="Q13" s="11">
        <v>0</v>
      </c>
      <c r="R13" s="11">
        <v>51274</v>
      </c>
      <c r="S13" s="11">
        <v>0</v>
      </c>
      <c r="T13" s="11">
        <v>51274</v>
      </c>
      <c r="U13" s="11">
        <v>0</v>
      </c>
      <c r="V13" s="11">
        <v>51274</v>
      </c>
      <c r="W13" s="11">
        <v>0</v>
      </c>
      <c r="X13" s="11">
        <v>51274</v>
      </c>
      <c r="Y13" s="11">
        <v>0</v>
      </c>
      <c r="Z13" s="11">
        <v>50636.07</v>
      </c>
      <c r="AA13" s="11">
        <v>615288</v>
      </c>
      <c r="AB13" s="11">
        <v>567297.21</v>
      </c>
    </row>
    <row r="14" spans="1:28">
      <c r="A14" s="4" t="s">
        <v>15</v>
      </c>
      <c r="B14" s="11">
        <v>1500</v>
      </c>
      <c r="C14" s="11">
        <v>0</v>
      </c>
      <c r="D14" s="11">
        <v>1500</v>
      </c>
      <c r="E14" s="11">
        <v>0</v>
      </c>
      <c r="F14" s="11">
        <v>1500</v>
      </c>
      <c r="G14" s="11">
        <v>0</v>
      </c>
      <c r="H14" s="11">
        <v>1500</v>
      </c>
      <c r="I14" s="11">
        <v>0</v>
      </c>
      <c r="J14" s="11">
        <v>38166</v>
      </c>
      <c r="K14" s="11">
        <v>0</v>
      </c>
      <c r="L14" s="11">
        <v>38166</v>
      </c>
      <c r="M14" s="11">
        <v>0</v>
      </c>
      <c r="N14" s="11">
        <v>53334</v>
      </c>
      <c r="O14" s="11">
        <v>0</v>
      </c>
      <c r="P14" s="11">
        <v>16667</v>
      </c>
      <c r="Q14" s="11">
        <v>0</v>
      </c>
      <c r="R14" s="11">
        <v>16667</v>
      </c>
      <c r="S14" s="11">
        <v>0</v>
      </c>
      <c r="T14" s="11">
        <v>16667</v>
      </c>
      <c r="U14" s="11">
        <v>0</v>
      </c>
      <c r="V14" s="11">
        <v>16667</v>
      </c>
      <c r="W14" s="11">
        <v>0</v>
      </c>
      <c r="X14" s="11">
        <v>16667</v>
      </c>
      <c r="Y14" s="11">
        <v>0</v>
      </c>
      <c r="Z14" s="11">
        <v>2442.5</v>
      </c>
      <c r="AA14" s="11">
        <v>219001</v>
      </c>
      <c r="AB14" s="11">
        <v>219001</v>
      </c>
    </row>
    <row r="15" spans="1:28">
      <c r="A15" s="4" t="s">
        <v>16</v>
      </c>
      <c r="B15" s="11">
        <v>625</v>
      </c>
      <c r="C15" s="11">
        <v>9119.59</v>
      </c>
      <c r="D15" s="11">
        <v>625</v>
      </c>
      <c r="E15" s="11">
        <v>0</v>
      </c>
      <c r="F15" s="11">
        <v>625</v>
      </c>
      <c r="G15" s="11">
        <v>0</v>
      </c>
      <c r="H15" s="11">
        <v>625</v>
      </c>
      <c r="I15" s="11">
        <v>0</v>
      </c>
      <c r="J15" s="11">
        <v>625</v>
      </c>
      <c r="K15" s="11">
        <v>0</v>
      </c>
      <c r="L15" s="11">
        <v>625</v>
      </c>
      <c r="M15" s="11">
        <v>0</v>
      </c>
      <c r="N15" s="11">
        <v>625</v>
      </c>
      <c r="O15" s="11">
        <v>0</v>
      </c>
      <c r="P15" s="11">
        <v>625</v>
      </c>
      <c r="Q15" s="11">
        <v>0</v>
      </c>
      <c r="R15" s="11">
        <v>625</v>
      </c>
      <c r="S15" s="11">
        <v>0</v>
      </c>
      <c r="T15" s="11">
        <v>625</v>
      </c>
      <c r="U15" s="11">
        <v>0</v>
      </c>
      <c r="V15" s="11">
        <v>625</v>
      </c>
      <c r="W15" s="11">
        <v>0</v>
      </c>
      <c r="X15" s="11">
        <v>625</v>
      </c>
      <c r="Y15" s="11">
        <v>0</v>
      </c>
      <c r="Z15" s="11">
        <v>9119.59</v>
      </c>
      <c r="AA15" s="11">
        <v>7500</v>
      </c>
      <c r="AB15" s="11">
        <v>-1619.59</v>
      </c>
    </row>
    <row r="16" spans="1:28">
      <c r="A16" s="4" t="s">
        <v>17</v>
      </c>
      <c r="B16" s="11">
        <v>417</v>
      </c>
      <c r="C16" s="11">
        <v>8.8800000000000008</v>
      </c>
      <c r="D16" s="11">
        <v>417</v>
      </c>
      <c r="E16" s="11">
        <v>0</v>
      </c>
      <c r="F16" s="11">
        <v>417</v>
      </c>
      <c r="G16" s="11">
        <v>0</v>
      </c>
      <c r="H16" s="11">
        <v>417</v>
      </c>
      <c r="I16" s="11">
        <v>0</v>
      </c>
      <c r="J16" s="11">
        <v>417</v>
      </c>
      <c r="K16" s="11">
        <v>0</v>
      </c>
      <c r="L16" s="11">
        <v>417</v>
      </c>
      <c r="M16" s="11">
        <v>0</v>
      </c>
      <c r="N16" s="11">
        <v>417</v>
      </c>
      <c r="O16" s="11">
        <v>0</v>
      </c>
      <c r="P16" s="11">
        <v>417</v>
      </c>
      <c r="Q16" s="11">
        <v>0</v>
      </c>
      <c r="R16" s="11">
        <v>417</v>
      </c>
      <c r="S16" s="11">
        <v>0</v>
      </c>
      <c r="T16" s="11">
        <v>417</v>
      </c>
      <c r="U16" s="11">
        <v>0</v>
      </c>
      <c r="V16" s="11">
        <v>417</v>
      </c>
      <c r="W16" s="11">
        <v>0</v>
      </c>
      <c r="X16" s="11">
        <v>417</v>
      </c>
      <c r="Y16" s="11">
        <v>0</v>
      </c>
      <c r="Z16" s="11">
        <v>8.8800000000000008</v>
      </c>
      <c r="AA16" s="11">
        <v>5004</v>
      </c>
      <c r="AB16" s="11">
        <v>4995.12</v>
      </c>
    </row>
    <row r="17" spans="1:28">
      <c r="A17" s="4" t="s">
        <v>18</v>
      </c>
      <c r="B17" s="11">
        <v>14550</v>
      </c>
      <c r="C17" s="11">
        <v>14550</v>
      </c>
      <c r="D17" s="11">
        <v>14550</v>
      </c>
      <c r="E17" s="11">
        <v>0</v>
      </c>
      <c r="F17" s="11">
        <v>14550</v>
      </c>
      <c r="G17" s="11">
        <v>0</v>
      </c>
      <c r="H17" s="11">
        <v>14550</v>
      </c>
      <c r="I17" s="11">
        <v>0</v>
      </c>
      <c r="J17" s="11">
        <v>14550</v>
      </c>
      <c r="K17" s="11">
        <v>0</v>
      </c>
      <c r="L17" s="11">
        <v>14550</v>
      </c>
      <c r="M17" s="11">
        <v>0</v>
      </c>
      <c r="N17" s="11">
        <v>10000</v>
      </c>
      <c r="O17" s="11">
        <v>0</v>
      </c>
      <c r="P17" s="11">
        <v>10000</v>
      </c>
      <c r="Q17" s="11">
        <v>0</v>
      </c>
      <c r="R17" s="11">
        <v>10000</v>
      </c>
      <c r="S17" s="11">
        <v>0</v>
      </c>
      <c r="T17" s="11">
        <v>10000</v>
      </c>
      <c r="U17" s="11">
        <v>0</v>
      </c>
      <c r="V17" s="11">
        <v>10000</v>
      </c>
      <c r="W17" s="11">
        <v>0</v>
      </c>
      <c r="X17" s="11">
        <v>35000</v>
      </c>
      <c r="Y17" s="11">
        <v>0</v>
      </c>
      <c r="Z17" s="11">
        <v>14550</v>
      </c>
      <c r="AA17" s="11">
        <v>172300</v>
      </c>
      <c r="AB17" s="11">
        <v>157750</v>
      </c>
    </row>
    <row r="18" spans="1:28">
      <c r="A18" s="4" t="s">
        <v>19</v>
      </c>
      <c r="B18" s="11">
        <v>1850</v>
      </c>
      <c r="C18" s="11">
        <v>4779.12</v>
      </c>
      <c r="D18" s="11">
        <v>1850</v>
      </c>
      <c r="E18" s="11">
        <v>0</v>
      </c>
      <c r="F18" s="11">
        <v>1850</v>
      </c>
      <c r="G18" s="11">
        <v>0</v>
      </c>
      <c r="H18" s="11">
        <v>1850</v>
      </c>
      <c r="I18" s="11">
        <v>0</v>
      </c>
      <c r="J18" s="11">
        <v>16850</v>
      </c>
      <c r="K18" s="11">
        <v>0</v>
      </c>
      <c r="L18" s="11">
        <v>16850</v>
      </c>
      <c r="M18" s="11">
        <v>0</v>
      </c>
      <c r="N18" s="11">
        <v>1850</v>
      </c>
      <c r="O18" s="11">
        <v>0</v>
      </c>
      <c r="P18" s="11">
        <v>1850</v>
      </c>
      <c r="Q18" s="11">
        <v>0</v>
      </c>
      <c r="R18" s="11">
        <v>1850</v>
      </c>
      <c r="S18" s="11">
        <v>0</v>
      </c>
      <c r="T18" s="11">
        <v>1850</v>
      </c>
      <c r="U18" s="11">
        <v>0</v>
      </c>
      <c r="V18" s="11">
        <v>1850</v>
      </c>
      <c r="W18" s="11">
        <v>0</v>
      </c>
      <c r="X18" s="11">
        <v>1850</v>
      </c>
      <c r="Y18" s="11">
        <v>0</v>
      </c>
      <c r="Z18" s="11">
        <v>4779.12</v>
      </c>
      <c r="AA18" s="11">
        <v>52200</v>
      </c>
      <c r="AB18" s="11">
        <v>47420.88</v>
      </c>
    </row>
    <row r="19" spans="1:28">
      <c r="A19" s="4" t="s">
        <v>20</v>
      </c>
      <c r="B19" s="11">
        <v>350</v>
      </c>
      <c r="C19" s="11">
        <v>95.07</v>
      </c>
      <c r="D19" s="11">
        <v>350</v>
      </c>
      <c r="E19" s="11">
        <v>0</v>
      </c>
      <c r="F19" s="11">
        <v>350</v>
      </c>
      <c r="G19" s="11">
        <v>0</v>
      </c>
      <c r="H19" s="11">
        <v>350</v>
      </c>
      <c r="I19" s="11">
        <v>0</v>
      </c>
      <c r="J19" s="11">
        <v>350</v>
      </c>
      <c r="K19" s="11">
        <v>0</v>
      </c>
      <c r="L19" s="11">
        <v>350</v>
      </c>
      <c r="M19" s="11">
        <v>0</v>
      </c>
      <c r="N19" s="11">
        <v>350</v>
      </c>
      <c r="O19" s="11">
        <v>0</v>
      </c>
      <c r="P19" s="11">
        <v>350</v>
      </c>
      <c r="Q19" s="11">
        <v>0</v>
      </c>
      <c r="R19" s="11">
        <v>350</v>
      </c>
      <c r="S19" s="11">
        <v>0</v>
      </c>
      <c r="T19" s="11">
        <v>350</v>
      </c>
      <c r="U19" s="11">
        <v>0</v>
      </c>
      <c r="V19" s="11">
        <v>350</v>
      </c>
      <c r="W19" s="11">
        <v>0</v>
      </c>
      <c r="X19" s="11">
        <v>350</v>
      </c>
      <c r="Y19" s="11">
        <v>0</v>
      </c>
      <c r="Z19" s="11">
        <v>95.07</v>
      </c>
      <c r="AA19" s="11">
        <v>4200</v>
      </c>
      <c r="AB19" s="11">
        <v>4104.93</v>
      </c>
    </row>
    <row r="20" spans="1:28">
      <c r="A20" s="4" t="s">
        <v>21</v>
      </c>
      <c r="B20" s="11">
        <v>10000</v>
      </c>
      <c r="C20" s="11">
        <v>1995.84</v>
      </c>
      <c r="D20" s="11">
        <v>0</v>
      </c>
      <c r="E20" s="11">
        <v>0</v>
      </c>
      <c r="F20" s="11">
        <v>2500</v>
      </c>
      <c r="G20" s="11">
        <v>0</v>
      </c>
      <c r="H20" s="11">
        <v>2500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2495.84</v>
      </c>
      <c r="AA20" s="11">
        <v>15000</v>
      </c>
      <c r="AB20" s="11">
        <v>13004.16</v>
      </c>
    </row>
    <row r="21" spans="1:28">
      <c r="A21" s="4" t="s">
        <v>22</v>
      </c>
      <c r="B21" s="11">
        <v>300</v>
      </c>
      <c r="C21" s="11">
        <v>0</v>
      </c>
      <c r="D21" s="11">
        <v>100</v>
      </c>
      <c r="E21" s="11">
        <v>0</v>
      </c>
      <c r="F21" s="11">
        <v>300</v>
      </c>
      <c r="G21" s="11">
        <v>0</v>
      </c>
      <c r="H21" s="11">
        <v>100</v>
      </c>
      <c r="I21" s="11">
        <v>0</v>
      </c>
      <c r="J21" s="11">
        <v>300</v>
      </c>
      <c r="K21" s="11">
        <v>0</v>
      </c>
      <c r="L21" s="11">
        <v>300</v>
      </c>
      <c r="M21" s="11">
        <v>0</v>
      </c>
      <c r="N21" s="11">
        <v>100</v>
      </c>
      <c r="O21" s="11">
        <v>0</v>
      </c>
      <c r="P21" s="11">
        <v>300</v>
      </c>
      <c r="Q21" s="11">
        <v>0</v>
      </c>
      <c r="R21" s="11">
        <v>100</v>
      </c>
      <c r="S21" s="11">
        <v>0</v>
      </c>
      <c r="T21" s="11">
        <v>300</v>
      </c>
      <c r="U21" s="11">
        <v>0</v>
      </c>
      <c r="V21" s="11">
        <v>300</v>
      </c>
      <c r="W21" s="11">
        <v>0</v>
      </c>
      <c r="X21" s="11">
        <v>300</v>
      </c>
      <c r="Y21" s="11">
        <v>0</v>
      </c>
      <c r="Z21" s="11">
        <v>0</v>
      </c>
      <c r="AA21" s="11">
        <v>2800</v>
      </c>
      <c r="AB21" s="11">
        <v>2800</v>
      </c>
    </row>
    <row r="22" spans="1:28">
      <c r="A22" s="4" t="s">
        <v>23</v>
      </c>
      <c r="B22" s="11">
        <v>4167</v>
      </c>
      <c r="C22" s="11">
        <v>3577.7</v>
      </c>
      <c r="D22" s="11">
        <v>4167</v>
      </c>
      <c r="E22" s="11">
        <v>0</v>
      </c>
      <c r="F22" s="11">
        <v>4167</v>
      </c>
      <c r="G22" s="11">
        <v>0</v>
      </c>
      <c r="H22" s="11">
        <v>4167</v>
      </c>
      <c r="I22" s="11">
        <v>0</v>
      </c>
      <c r="J22" s="11">
        <v>4167</v>
      </c>
      <c r="K22" s="11">
        <v>0</v>
      </c>
      <c r="L22" s="11">
        <v>4167</v>
      </c>
      <c r="M22" s="11">
        <v>0</v>
      </c>
      <c r="N22" s="11">
        <v>4167</v>
      </c>
      <c r="O22" s="11">
        <v>0</v>
      </c>
      <c r="P22" s="11">
        <v>4167</v>
      </c>
      <c r="Q22" s="11">
        <v>0</v>
      </c>
      <c r="R22" s="11">
        <v>4167</v>
      </c>
      <c r="S22" s="11">
        <v>0</v>
      </c>
      <c r="T22" s="11">
        <v>4167</v>
      </c>
      <c r="U22" s="11">
        <v>0</v>
      </c>
      <c r="V22" s="11">
        <v>4167</v>
      </c>
      <c r="W22" s="11">
        <v>0</v>
      </c>
      <c r="X22" s="11">
        <v>4167</v>
      </c>
      <c r="Y22" s="11">
        <v>0</v>
      </c>
      <c r="Z22" s="11">
        <v>3577.7</v>
      </c>
      <c r="AA22" s="11">
        <v>50004</v>
      </c>
      <c r="AB22" s="11">
        <v>46426.3</v>
      </c>
    </row>
    <row r="23" spans="1:28">
      <c r="A23" s="4" t="s">
        <v>24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5000</v>
      </c>
      <c r="W23" s="11">
        <v>0</v>
      </c>
      <c r="X23" s="11">
        <v>0</v>
      </c>
      <c r="Y23" s="11">
        <v>0</v>
      </c>
      <c r="Z23" s="11">
        <v>0</v>
      </c>
      <c r="AA23" s="11">
        <v>5000</v>
      </c>
      <c r="AB23" s="11">
        <v>5000</v>
      </c>
    </row>
    <row r="24" spans="1:28">
      <c r="A24" s="4" t="s">
        <v>25</v>
      </c>
      <c r="B24" s="12">
        <v>85033</v>
      </c>
      <c r="C24" s="12">
        <v>82116.990000000005</v>
      </c>
      <c r="D24" s="12">
        <v>74833</v>
      </c>
      <c r="E24" s="12">
        <v>0</v>
      </c>
      <c r="F24" s="12">
        <v>77533</v>
      </c>
      <c r="G24" s="12">
        <v>0</v>
      </c>
      <c r="H24" s="12">
        <v>77333</v>
      </c>
      <c r="I24" s="12">
        <v>0</v>
      </c>
      <c r="J24" s="12">
        <v>126699</v>
      </c>
      <c r="K24" s="12">
        <v>0</v>
      </c>
      <c r="L24" s="12">
        <v>126699</v>
      </c>
      <c r="M24" s="12">
        <v>0</v>
      </c>
      <c r="N24" s="12">
        <v>122117</v>
      </c>
      <c r="O24" s="12">
        <v>0</v>
      </c>
      <c r="P24" s="12">
        <v>85650</v>
      </c>
      <c r="Q24" s="12">
        <v>0</v>
      </c>
      <c r="R24" s="12">
        <v>85450</v>
      </c>
      <c r="S24" s="12">
        <v>0</v>
      </c>
      <c r="T24" s="12">
        <v>85650</v>
      </c>
      <c r="U24" s="12">
        <v>0</v>
      </c>
      <c r="V24" s="12">
        <v>90650</v>
      </c>
      <c r="W24" s="12">
        <v>0</v>
      </c>
      <c r="X24" s="12">
        <v>110650</v>
      </c>
      <c r="Y24" s="12">
        <v>0</v>
      </c>
      <c r="Z24" s="12">
        <v>87704.77</v>
      </c>
      <c r="AA24" s="12">
        <v>1148297</v>
      </c>
      <c r="AB24" s="12">
        <v>1066180.01</v>
      </c>
    </row>
    <row r="25" spans="1:28">
      <c r="A25" s="4" t="s">
        <v>26</v>
      </c>
      <c r="B25" s="13" t="s">
        <v>13</v>
      </c>
      <c r="C25" s="13" t="s">
        <v>13</v>
      </c>
      <c r="D25" s="13" t="s">
        <v>13</v>
      </c>
      <c r="E25" s="13" t="s">
        <v>13</v>
      </c>
      <c r="F25" s="13" t="s">
        <v>13</v>
      </c>
      <c r="G25" s="13" t="s">
        <v>13</v>
      </c>
      <c r="H25" s="13" t="s">
        <v>13</v>
      </c>
      <c r="I25" s="13" t="s">
        <v>13</v>
      </c>
      <c r="J25" s="13" t="s">
        <v>13</v>
      </c>
      <c r="K25" s="13" t="s">
        <v>13</v>
      </c>
      <c r="L25" s="13" t="s">
        <v>13</v>
      </c>
      <c r="M25" s="13" t="s">
        <v>13</v>
      </c>
      <c r="N25" s="13" t="s">
        <v>13</v>
      </c>
      <c r="O25" s="13" t="s">
        <v>13</v>
      </c>
      <c r="P25" s="13" t="s">
        <v>13</v>
      </c>
      <c r="Q25" s="13" t="s">
        <v>13</v>
      </c>
      <c r="R25" s="13" t="s">
        <v>13</v>
      </c>
      <c r="S25" s="13" t="s">
        <v>13</v>
      </c>
      <c r="T25" s="13" t="s">
        <v>13</v>
      </c>
      <c r="U25" s="13" t="s">
        <v>13</v>
      </c>
      <c r="V25" s="13" t="s">
        <v>13</v>
      </c>
      <c r="W25" s="13" t="s">
        <v>13</v>
      </c>
      <c r="X25" s="13" t="s">
        <v>13</v>
      </c>
      <c r="Y25" s="13" t="s">
        <v>13</v>
      </c>
      <c r="Z25" s="13" t="s">
        <v>13</v>
      </c>
      <c r="AA25" s="13" t="s">
        <v>13</v>
      </c>
      <c r="AB25" s="13" t="s">
        <v>13</v>
      </c>
    </row>
    <row r="26" spans="1:28">
      <c r="A26" s="4" t="s">
        <v>14</v>
      </c>
      <c r="B26" s="11">
        <v>31271</v>
      </c>
      <c r="C26" s="11">
        <v>35675.57</v>
      </c>
      <c r="D26" s="11">
        <v>31271</v>
      </c>
      <c r="E26" s="11">
        <v>0</v>
      </c>
      <c r="F26" s="11">
        <v>31271</v>
      </c>
      <c r="G26" s="11">
        <v>0</v>
      </c>
      <c r="H26" s="11">
        <v>31271</v>
      </c>
      <c r="I26" s="11">
        <v>0</v>
      </c>
      <c r="J26" s="11">
        <v>31271</v>
      </c>
      <c r="K26" s="11">
        <v>0</v>
      </c>
      <c r="L26" s="11">
        <v>31271</v>
      </c>
      <c r="M26" s="11">
        <v>0</v>
      </c>
      <c r="N26" s="11">
        <v>31271</v>
      </c>
      <c r="O26" s="11">
        <v>0</v>
      </c>
      <c r="P26" s="11">
        <v>31271</v>
      </c>
      <c r="Q26" s="11">
        <v>0</v>
      </c>
      <c r="R26" s="11">
        <v>31271</v>
      </c>
      <c r="S26" s="11">
        <v>0</v>
      </c>
      <c r="T26" s="11">
        <v>31271</v>
      </c>
      <c r="U26" s="11">
        <v>0</v>
      </c>
      <c r="V26" s="11">
        <v>31271</v>
      </c>
      <c r="W26" s="11">
        <v>0</v>
      </c>
      <c r="X26" s="11">
        <v>31271</v>
      </c>
      <c r="Y26" s="11">
        <v>0</v>
      </c>
      <c r="Z26" s="11">
        <v>35675.57</v>
      </c>
      <c r="AA26" s="11">
        <v>375252</v>
      </c>
      <c r="AB26" s="11">
        <v>339576.43</v>
      </c>
    </row>
    <row r="27" spans="1:28">
      <c r="A27" s="4" t="s">
        <v>27</v>
      </c>
      <c r="B27" s="11">
        <v>7500</v>
      </c>
      <c r="C27" s="11">
        <v>9000</v>
      </c>
      <c r="D27" s="11">
        <v>7500</v>
      </c>
      <c r="E27" s="11">
        <v>0</v>
      </c>
      <c r="F27" s="11">
        <v>7500</v>
      </c>
      <c r="G27" s="11">
        <v>0</v>
      </c>
      <c r="H27" s="11">
        <v>7500</v>
      </c>
      <c r="I27" s="11">
        <v>0</v>
      </c>
      <c r="J27" s="11">
        <v>7500</v>
      </c>
      <c r="K27" s="11">
        <v>0</v>
      </c>
      <c r="L27" s="11">
        <v>7500</v>
      </c>
      <c r="M27" s="11">
        <v>0</v>
      </c>
      <c r="N27" s="11">
        <v>7500</v>
      </c>
      <c r="O27" s="11">
        <v>0</v>
      </c>
      <c r="P27" s="11">
        <v>7500</v>
      </c>
      <c r="Q27" s="11">
        <v>0</v>
      </c>
      <c r="R27" s="11">
        <v>7500</v>
      </c>
      <c r="S27" s="11">
        <v>0</v>
      </c>
      <c r="T27" s="11">
        <v>7500</v>
      </c>
      <c r="U27" s="11">
        <v>0</v>
      </c>
      <c r="V27" s="11">
        <v>7500</v>
      </c>
      <c r="W27" s="11">
        <v>0</v>
      </c>
      <c r="X27" s="11">
        <v>7500</v>
      </c>
      <c r="Y27" s="11">
        <v>0</v>
      </c>
      <c r="Z27" s="11">
        <v>18000</v>
      </c>
      <c r="AA27" s="11">
        <v>90000</v>
      </c>
      <c r="AB27" s="11">
        <v>81000</v>
      </c>
    </row>
    <row r="28" spans="1:28">
      <c r="A28" s="4" t="s">
        <v>28</v>
      </c>
      <c r="B28" s="11">
        <v>0</v>
      </c>
      <c r="C28" s="11">
        <v>25551.47</v>
      </c>
      <c r="D28" s="11">
        <v>0</v>
      </c>
      <c r="E28" s="11">
        <v>0</v>
      </c>
      <c r="F28" s="11">
        <v>0</v>
      </c>
      <c r="G28" s="11">
        <v>0</v>
      </c>
      <c r="H28" s="11">
        <v>6250</v>
      </c>
      <c r="I28" s="11">
        <v>0</v>
      </c>
      <c r="J28" s="11">
        <v>6250</v>
      </c>
      <c r="K28" s="11">
        <v>0</v>
      </c>
      <c r="L28" s="11">
        <v>6250</v>
      </c>
      <c r="M28" s="11">
        <v>0</v>
      </c>
      <c r="N28" s="11">
        <v>6250</v>
      </c>
      <c r="O28" s="11">
        <v>0</v>
      </c>
      <c r="P28" s="11">
        <v>12500</v>
      </c>
      <c r="Q28" s="11">
        <v>0</v>
      </c>
      <c r="R28" s="11">
        <v>12500</v>
      </c>
      <c r="S28" s="11">
        <v>0</v>
      </c>
      <c r="T28" s="11">
        <v>12500</v>
      </c>
      <c r="U28" s="11">
        <v>0</v>
      </c>
      <c r="V28" s="11">
        <v>12500</v>
      </c>
      <c r="W28" s="11">
        <v>0</v>
      </c>
      <c r="X28" s="11">
        <v>0</v>
      </c>
      <c r="Y28" s="11">
        <v>0</v>
      </c>
      <c r="Z28" s="11">
        <v>25551.47</v>
      </c>
      <c r="AA28" s="11">
        <v>75000</v>
      </c>
      <c r="AB28" s="11">
        <v>49448.53</v>
      </c>
    </row>
    <row r="29" spans="1:28">
      <c r="A29" s="4" t="s">
        <v>29</v>
      </c>
      <c r="B29" s="11">
        <v>0</v>
      </c>
      <c r="C29" s="11">
        <v>2930</v>
      </c>
      <c r="D29" s="11">
        <v>10000</v>
      </c>
      <c r="E29" s="11">
        <v>0</v>
      </c>
      <c r="F29" s="11">
        <v>10000</v>
      </c>
      <c r="G29" s="11">
        <v>0</v>
      </c>
      <c r="H29" s="11">
        <v>10000</v>
      </c>
      <c r="I29" s="11">
        <v>0</v>
      </c>
      <c r="J29" s="11">
        <v>10000</v>
      </c>
      <c r="K29" s="11">
        <v>0</v>
      </c>
      <c r="L29" s="11">
        <v>10000</v>
      </c>
      <c r="M29" s="11">
        <v>0</v>
      </c>
      <c r="N29" s="11">
        <v>10000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2930</v>
      </c>
      <c r="AA29" s="11">
        <v>60000</v>
      </c>
      <c r="AB29" s="11">
        <v>57070</v>
      </c>
    </row>
    <row r="30" spans="1:28">
      <c r="A30" s="4" t="s">
        <v>30</v>
      </c>
      <c r="B30" s="11">
        <v>2250</v>
      </c>
      <c r="C30" s="11">
        <v>0</v>
      </c>
      <c r="D30" s="11">
        <v>2250</v>
      </c>
      <c r="E30" s="11">
        <v>0</v>
      </c>
      <c r="F30" s="11">
        <v>2250</v>
      </c>
      <c r="G30" s="11">
        <v>0</v>
      </c>
      <c r="H30" s="11">
        <v>2250</v>
      </c>
      <c r="I30" s="11">
        <v>0</v>
      </c>
      <c r="J30" s="11">
        <v>2250</v>
      </c>
      <c r="K30" s="11">
        <v>0</v>
      </c>
      <c r="L30" s="11">
        <v>2250</v>
      </c>
      <c r="M30" s="11">
        <v>0</v>
      </c>
      <c r="N30" s="11">
        <v>2250</v>
      </c>
      <c r="O30" s="11">
        <v>0</v>
      </c>
      <c r="P30" s="11">
        <v>2250</v>
      </c>
      <c r="Q30" s="11">
        <v>0</v>
      </c>
      <c r="R30" s="11">
        <v>2250</v>
      </c>
      <c r="S30" s="11">
        <v>0</v>
      </c>
      <c r="T30" s="11">
        <v>2250</v>
      </c>
      <c r="U30" s="11">
        <v>0</v>
      </c>
      <c r="V30" s="11">
        <v>2250</v>
      </c>
      <c r="W30" s="11">
        <v>0</v>
      </c>
      <c r="X30" s="11">
        <v>2250</v>
      </c>
      <c r="Y30" s="11">
        <v>0</v>
      </c>
      <c r="Z30" s="11">
        <v>0</v>
      </c>
      <c r="AA30" s="11">
        <v>27000</v>
      </c>
      <c r="AB30" s="11">
        <v>27000</v>
      </c>
    </row>
    <row r="31" spans="1:28">
      <c r="A31" s="4" t="s">
        <v>31</v>
      </c>
      <c r="B31" s="11">
        <v>0</v>
      </c>
      <c r="C31" s="11">
        <v>4630.1099999999997</v>
      </c>
      <c r="D31" s="11">
        <v>0</v>
      </c>
      <c r="E31" s="11">
        <v>0</v>
      </c>
      <c r="F31" s="11">
        <v>6980</v>
      </c>
      <c r="G31" s="11">
        <v>0</v>
      </c>
      <c r="H31" s="11">
        <v>6980</v>
      </c>
      <c r="I31" s="11">
        <v>0</v>
      </c>
      <c r="J31" s="11">
        <v>6980</v>
      </c>
      <c r="K31" s="11">
        <v>0</v>
      </c>
      <c r="L31" s="11">
        <v>6980</v>
      </c>
      <c r="M31" s="11">
        <v>0</v>
      </c>
      <c r="N31" s="11">
        <v>6980</v>
      </c>
      <c r="O31" s="11">
        <v>0</v>
      </c>
      <c r="P31" s="11">
        <v>6980</v>
      </c>
      <c r="Q31" s="11">
        <v>0</v>
      </c>
      <c r="R31" s="11">
        <v>6980</v>
      </c>
      <c r="S31" s="11">
        <v>0</v>
      </c>
      <c r="T31" s="11">
        <v>6980</v>
      </c>
      <c r="U31" s="11">
        <v>0</v>
      </c>
      <c r="V31" s="11">
        <v>6980</v>
      </c>
      <c r="W31" s="11">
        <v>0</v>
      </c>
      <c r="X31" s="11">
        <v>6980</v>
      </c>
      <c r="Y31" s="11">
        <v>0</v>
      </c>
      <c r="Z31" s="11">
        <v>4630.1099999999997</v>
      </c>
      <c r="AA31" s="11">
        <v>69800</v>
      </c>
      <c r="AB31" s="11">
        <v>65169.89</v>
      </c>
    </row>
    <row r="32" spans="1:28">
      <c r="A32" s="4" t="s">
        <v>32</v>
      </c>
      <c r="B32" s="11">
        <v>0</v>
      </c>
      <c r="C32" s="11">
        <v>31883.15</v>
      </c>
      <c r="D32" s="11">
        <v>0</v>
      </c>
      <c r="E32" s="11">
        <v>0</v>
      </c>
      <c r="F32" s="11">
        <v>0</v>
      </c>
      <c r="G32" s="11">
        <v>0</v>
      </c>
      <c r="H32" s="11">
        <v>31425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5000</v>
      </c>
      <c r="S32" s="11">
        <v>0</v>
      </c>
      <c r="T32" s="11">
        <v>10000</v>
      </c>
      <c r="U32" s="11">
        <v>0</v>
      </c>
      <c r="V32" s="11">
        <v>30000</v>
      </c>
      <c r="W32" s="11">
        <v>0</v>
      </c>
      <c r="X32" s="11">
        <v>31000</v>
      </c>
      <c r="Y32" s="11">
        <v>0</v>
      </c>
      <c r="Z32" s="11">
        <v>31883.15</v>
      </c>
      <c r="AA32" s="11">
        <v>107425</v>
      </c>
      <c r="AB32" s="11">
        <v>75541.850000000006</v>
      </c>
    </row>
    <row r="33" spans="1:28">
      <c r="A33" s="4" t="s">
        <v>33</v>
      </c>
      <c r="B33" s="11">
        <v>0</v>
      </c>
      <c r="C33" s="11">
        <v>0</v>
      </c>
      <c r="D33" s="11">
        <v>3000</v>
      </c>
      <c r="E33" s="11">
        <v>0</v>
      </c>
      <c r="F33" s="11">
        <v>1000</v>
      </c>
      <c r="G33" s="11">
        <v>0</v>
      </c>
      <c r="H33" s="11">
        <v>4000</v>
      </c>
      <c r="I33" s="11">
        <v>0</v>
      </c>
      <c r="J33" s="11">
        <v>1000</v>
      </c>
      <c r="K33" s="11">
        <v>0</v>
      </c>
      <c r="L33" s="11">
        <v>4000</v>
      </c>
      <c r="M33" s="11">
        <v>0</v>
      </c>
      <c r="N33" s="11">
        <v>1000</v>
      </c>
      <c r="O33" s="11">
        <v>0</v>
      </c>
      <c r="P33" s="11">
        <v>4000</v>
      </c>
      <c r="Q33" s="11">
        <v>0</v>
      </c>
      <c r="R33" s="11">
        <v>1000</v>
      </c>
      <c r="S33" s="11">
        <v>0</v>
      </c>
      <c r="T33" s="11">
        <v>8000</v>
      </c>
      <c r="U33" s="11">
        <v>0</v>
      </c>
      <c r="V33" s="11">
        <v>5000</v>
      </c>
      <c r="W33" s="11">
        <v>0</v>
      </c>
      <c r="X33" s="11">
        <v>8000</v>
      </c>
      <c r="Y33" s="11">
        <v>0</v>
      </c>
      <c r="Z33" s="11">
        <v>0</v>
      </c>
      <c r="AA33" s="11">
        <v>40000</v>
      </c>
      <c r="AB33" s="11">
        <v>40000</v>
      </c>
    </row>
    <row r="34" spans="1:28">
      <c r="A34" s="4" t="s">
        <v>34</v>
      </c>
      <c r="B34" s="12">
        <v>41021</v>
      </c>
      <c r="C34" s="12">
        <v>109670.3</v>
      </c>
      <c r="D34" s="12">
        <v>54021</v>
      </c>
      <c r="E34" s="12">
        <v>0</v>
      </c>
      <c r="F34" s="12">
        <v>59001</v>
      </c>
      <c r="G34" s="12">
        <v>0</v>
      </c>
      <c r="H34" s="12">
        <v>99676</v>
      </c>
      <c r="I34" s="12">
        <v>0</v>
      </c>
      <c r="J34" s="12">
        <v>65251</v>
      </c>
      <c r="K34" s="12">
        <v>0</v>
      </c>
      <c r="L34" s="12">
        <v>68251</v>
      </c>
      <c r="M34" s="12">
        <v>0</v>
      </c>
      <c r="N34" s="12">
        <v>65251</v>
      </c>
      <c r="O34" s="12">
        <v>0</v>
      </c>
      <c r="P34" s="12">
        <v>64501</v>
      </c>
      <c r="Q34" s="12">
        <v>0</v>
      </c>
      <c r="R34" s="12">
        <v>66501</v>
      </c>
      <c r="S34" s="12">
        <v>0</v>
      </c>
      <c r="T34" s="12">
        <v>78501</v>
      </c>
      <c r="U34" s="12">
        <v>0</v>
      </c>
      <c r="V34" s="12">
        <v>95501</v>
      </c>
      <c r="W34" s="12">
        <v>0</v>
      </c>
      <c r="X34" s="12">
        <v>87001</v>
      </c>
      <c r="Y34" s="12">
        <v>0</v>
      </c>
      <c r="Z34" s="12">
        <v>118670.3</v>
      </c>
      <c r="AA34" s="12">
        <v>844477</v>
      </c>
      <c r="AB34" s="12">
        <v>734806.7</v>
      </c>
    </row>
    <row r="35" spans="1:28">
      <c r="A35" s="4" t="s">
        <v>35</v>
      </c>
      <c r="B35" s="13" t="s">
        <v>13</v>
      </c>
      <c r="C35" s="13" t="s">
        <v>13</v>
      </c>
      <c r="D35" s="13" t="s">
        <v>13</v>
      </c>
      <c r="E35" s="13" t="s">
        <v>13</v>
      </c>
      <c r="F35" s="13" t="s">
        <v>13</v>
      </c>
      <c r="G35" s="13" t="s">
        <v>13</v>
      </c>
      <c r="H35" s="13" t="s">
        <v>13</v>
      </c>
      <c r="I35" s="13" t="s">
        <v>13</v>
      </c>
      <c r="J35" s="13" t="s">
        <v>13</v>
      </c>
      <c r="K35" s="13" t="s">
        <v>13</v>
      </c>
      <c r="L35" s="13" t="s">
        <v>13</v>
      </c>
      <c r="M35" s="13" t="s">
        <v>13</v>
      </c>
      <c r="N35" s="13" t="s">
        <v>13</v>
      </c>
      <c r="O35" s="13" t="s">
        <v>13</v>
      </c>
      <c r="P35" s="13" t="s">
        <v>13</v>
      </c>
      <c r="Q35" s="13" t="s">
        <v>13</v>
      </c>
      <c r="R35" s="13" t="s">
        <v>13</v>
      </c>
      <c r="S35" s="13" t="s">
        <v>13</v>
      </c>
      <c r="T35" s="13" t="s">
        <v>13</v>
      </c>
      <c r="U35" s="13" t="s">
        <v>13</v>
      </c>
      <c r="V35" s="13" t="s">
        <v>13</v>
      </c>
      <c r="W35" s="13" t="s">
        <v>13</v>
      </c>
      <c r="X35" s="13" t="s">
        <v>13</v>
      </c>
      <c r="Y35" s="13" t="s">
        <v>13</v>
      </c>
      <c r="Z35" s="13" t="s">
        <v>13</v>
      </c>
      <c r="AA35" s="13" t="s">
        <v>13</v>
      </c>
      <c r="AB35" s="13" t="s">
        <v>13</v>
      </c>
    </row>
    <row r="36" spans="1:28">
      <c r="A36" s="4" t="s">
        <v>14</v>
      </c>
      <c r="B36" s="11">
        <v>36863</v>
      </c>
      <c r="C36" s="11">
        <v>7356.73</v>
      </c>
      <c r="D36" s="11">
        <v>36863</v>
      </c>
      <c r="E36" s="11">
        <v>0</v>
      </c>
      <c r="F36" s="11">
        <v>36863</v>
      </c>
      <c r="G36" s="11">
        <v>0</v>
      </c>
      <c r="H36" s="11">
        <v>36863</v>
      </c>
      <c r="I36" s="11">
        <v>0</v>
      </c>
      <c r="J36" s="11">
        <v>36863</v>
      </c>
      <c r="K36" s="11">
        <v>0</v>
      </c>
      <c r="L36" s="11">
        <v>36863</v>
      </c>
      <c r="M36" s="11">
        <v>0</v>
      </c>
      <c r="N36" s="11">
        <v>36863</v>
      </c>
      <c r="O36" s="11">
        <v>0</v>
      </c>
      <c r="P36" s="11">
        <v>36863</v>
      </c>
      <c r="Q36" s="11">
        <v>0</v>
      </c>
      <c r="R36" s="11">
        <v>36863</v>
      </c>
      <c r="S36" s="11">
        <v>0</v>
      </c>
      <c r="T36" s="11">
        <v>36863</v>
      </c>
      <c r="U36" s="11">
        <v>0</v>
      </c>
      <c r="V36" s="11">
        <v>36863</v>
      </c>
      <c r="W36" s="11">
        <v>0</v>
      </c>
      <c r="X36" s="11">
        <v>36863</v>
      </c>
      <c r="Y36" s="11">
        <v>0</v>
      </c>
      <c r="Z36" s="11">
        <v>7356.73</v>
      </c>
      <c r="AA36" s="11">
        <v>442356</v>
      </c>
      <c r="AB36" s="11">
        <v>434999.27</v>
      </c>
    </row>
    <row r="37" spans="1:28">
      <c r="A37" s="4" t="s">
        <v>36</v>
      </c>
      <c r="B37" s="11">
        <v>3570</v>
      </c>
      <c r="C37" s="11">
        <v>0</v>
      </c>
      <c r="D37" s="11">
        <v>3570</v>
      </c>
      <c r="E37" s="11">
        <v>0</v>
      </c>
      <c r="F37" s="11">
        <v>8570</v>
      </c>
      <c r="G37" s="11">
        <v>0</v>
      </c>
      <c r="H37" s="11">
        <v>3570</v>
      </c>
      <c r="I37" s="11">
        <v>0</v>
      </c>
      <c r="J37" s="11">
        <v>70237</v>
      </c>
      <c r="K37" s="11">
        <v>0</v>
      </c>
      <c r="L37" s="11">
        <v>70237</v>
      </c>
      <c r="M37" s="11">
        <v>0</v>
      </c>
      <c r="N37" s="11">
        <v>70237</v>
      </c>
      <c r="O37" s="11">
        <v>0</v>
      </c>
      <c r="P37" s="11">
        <v>3570</v>
      </c>
      <c r="Q37" s="11">
        <v>0</v>
      </c>
      <c r="R37" s="11">
        <v>5730</v>
      </c>
      <c r="S37" s="11">
        <v>0</v>
      </c>
      <c r="T37" s="11">
        <v>3570</v>
      </c>
      <c r="U37" s="11">
        <v>0</v>
      </c>
      <c r="V37" s="11">
        <v>3570</v>
      </c>
      <c r="W37" s="11">
        <v>0</v>
      </c>
      <c r="X37" s="11">
        <v>3570</v>
      </c>
      <c r="Y37" s="11">
        <v>0</v>
      </c>
      <c r="Z37" s="11">
        <v>0</v>
      </c>
      <c r="AA37" s="11">
        <v>250001</v>
      </c>
      <c r="AB37" s="11">
        <v>250001</v>
      </c>
    </row>
    <row r="38" spans="1:28">
      <c r="A38" s="4" t="s">
        <v>37</v>
      </c>
      <c r="B38" s="11">
        <v>0</v>
      </c>
      <c r="C38" s="11">
        <v>0</v>
      </c>
      <c r="D38" s="11">
        <v>0</v>
      </c>
      <c r="E38" s="11">
        <v>0</v>
      </c>
      <c r="F38" s="11">
        <v>31650</v>
      </c>
      <c r="G38" s="11">
        <v>0</v>
      </c>
      <c r="H38" s="11">
        <v>31650</v>
      </c>
      <c r="I38" s="11">
        <v>0</v>
      </c>
      <c r="J38" s="11">
        <v>8338</v>
      </c>
      <c r="K38" s="11">
        <v>0</v>
      </c>
      <c r="L38" s="11">
        <v>8338</v>
      </c>
      <c r="M38" s="11">
        <v>0</v>
      </c>
      <c r="N38" s="11">
        <v>66671</v>
      </c>
      <c r="O38" s="11">
        <v>0</v>
      </c>
      <c r="P38" s="11">
        <v>66671</v>
      </c>
      <c r="Q38" s="11">
        <v>0</v>
      </c>
      <c r="R38" s="11">
        <v>55443</v>
      </c>
      <c r="S38" s="11">
        <v>0</v>
      </c>
      <c r="T38" s="11">
        <v>8338</v>
      </c>
      <c r="U38" s="11">
        <v>0</v>
      </c>
      <c r="V38" s="11">
        <v>8338</v>
      </c>
      <c r="W38" s="11">
        <v>0</v>
      </c>
      <c r="X38" s="11">
        <v>8338</v>
      </c>
      <c r="Y38" s="11">
        <v>0</v>
      </c>
      <c r="Z38" s="11">
        <v>0</v>
      </c>
      <c r="AA38" s="11">
        <v>293775</v>
      </c>
      <c r="AB38" s="11">
        <v>293775</v>
      </c>
    </row>
    <row r="39" spans="1:28">
      <c r="A39" s="4" t="s">
        <v>38</v>
      </c>
      <c r="B39" s="11">
        <v>0</v>
      </c>
      <c r="C39" s="11">
        <v>0</v>
      </c>
      <c r="D39" s="11">
        <v>0</v>
      </c>
      <c r="E39" s="11">
        <v>0</v>
      </c>
      <c r="F39" s="11">
        <v>12000</v>
      </c>
      <c r="G39" s="11">
        <v>0</v>
      </c>
      <c r="H39" s="11">
        <v>12333</v>
      </c>
      <c r="I39" s="11">
        <v>0</v>
      </c>
      <c r="J39" s="11">
        <v>12333</v>
      </c>
      <c r="K39" s="11">
        <v>0</v>
      </c>
      <c r="L39" s="11">
        <v>16333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4000</v>
      </c>
      <c r="S39" s="11">
        <v>0</v>
      </c>
      <c r="T39" s="11">
        <v>0</v>
      </c>
      <c r="U39" s="11">
        <v>0</v>
      </c>
      <c r="V39" s="11">
        <v>15000</v>
      </c>
      <c r="W39" s="11">
        <v>0</v>
      </c>
      <c r="X39" s="11">
        <v>19000</v>
      </c>
      <c r="Y39" s="11">
        <v>0</v>
      </c>
      <c r="Z39" s="11">
        <v>0</v>
      </c>
      <c r="AA39" s="11">
        <v>91000</v>
      </c>
      <c r="AB39" s="11">
        <v>90999</v>
      </c>
    </row>
    <row r="40" spans="1:28">
      <c r="A40" s="4" t="s">
        <v>39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8333</v>
      </c>
      <c r="O40" s="11">
        <v>0</v>
      </c>
      <c r="P40" s="11">
        <v>8333</v>
      </c>
      <c r="Q40" s="11">
        <v>0</v>
      </c>
      <c r="R40" s="11">
        <v>8333</v>
      </c>
      <c r="S40" s="11">
        <v>0</v>
      </c>
      <c r="T40" s="11">
        <v>16667</v>
      </c>
      <c r="U40" s="11">
        <v>0</v>
      </c>
      <c r="V40" s="11">
        <v>16667</v>
      </c>
      <c r="W40" s="11">
        <v>0</v>
      </c>
      <c r="X40" s="11">
        <v>16667</v>
      </c>
      <c r="Y40" s="11">
        <v>0</v>
      </c>
      <c r="Z40" s="11">
        <v>0</v>
      </c>
      <c r="AA40" s="11">
        <v>75000</v>
      </c>
      <c r="AB40" s="11">
        <v>75000</v>
      </c>
    </row>
    <row r="41" spans="1:28">
      <c r="A41" s="4" t="s">
        <v>40</v>
      </c>
      <c r="B41" s="12">
        <v>40433</v>
      </c>
      <c r="C41" s="12">
        <v>7356.73</v>
      </c>
      <c r="D41" s="12">
        <v>40433</v>
      </c>
      <c r="E41" s="12">
        <v>0</v>
      </c>
      <c r="F41" s="12">
        <v>89083</v>
      </c>
      <c r="G41" s="12">
        <v>0</v>
      </c>
      <c r="H41" s="12">
        <v>84416</v>
      </c>
      <c r="I41" s="12">
        <v>0</v>
      </c>
      <c r="J41" s="12">
        <v>127771</v>
      </c>
      <c r="K41" s="12">
        <v>0</v>
      </c>
      <c r="L41" s="12">
        <v>131771</v>
      </c>
      <c r="M41" s="12">
        <v>0</v>
      </c>
      <c r="N41" s="12">
        <v>182104</v>
      </c>
      <c r="O41" s="12">
        <v>0</v>
      </c>
      <c r="P41" s="12">
        <v>115437</v>
      </c>
      <c r="Q41" s="12">
        <v>0</v>
      </c>
      <c r="R41" s="12">
        <v>110369</v>
      </c>
      <c r="S41" s="12">
        <v>0</v>
      </c>
      <c r="T41" s="12">
        <v>65438</v>
      </c>
      <c r="U41" s="12">
        <v>0</v>
      </c>
      <c r="V41" s="12">
        <v>80438</v>
      </c>
      <c r="W41" s="12">
        <v>0</v>
      </c>
      <c r="X41" s="12">
        <v>84438</v>
      </c>
      <c r="Y41" s="12">
        <v>0</v>
      </c>
      <c r="Z41" s="12">
        <v>7356.73</v>
      </c>
      <c r="AA41" s="12">
        <v>1152131</v>
      </c>
      <c r="AB41" s="12">
        <v>1144774.27</v>
      </c>
    </row>
    <row r="42" spans="1:28">
      <c r="A42" s="4" t="s">
        <v>41</v>
      </c>
      <c r="B42" s="13" t="s">
        <v>13</v>
      </c>
      <c r="C42" s="13" t="s">
        <v>13</v>
      </c>
      <c r="D42" s="13" t="s">
        <v>13</v>
      </c>
      <c r="E42" s="13" t="s">
        <v>13</v>
      </c>
      <c r="F42" s="13" t="s">
        <v>13</v>
      </c>
      <c r="G42" s="13" t="s">
        <v>13</v>
      </c>
      <c r="H42" s="13" t="s">
        <v>13</v>
      </c>
      <c r="I42" s="13" t="s">
        <v>13</v>
      </c>
      <c r="J42" s="13" t="s">
        <v>13</v>
      </c>
      <c r="K42" s="13" t="s">
        <v>13</v>
      </c>
      <c r="L42" s="13" t="s">
        <v>13</v>
      </c>
      <c r="M42" s="13" t="s">
        <v>13</v>
      </c>
      <c r="N42" s="13" t="s">
        <v>13</v>
      </c>
      <c r="O42" s="13" t="s">
        <v>13</v>
      </c>
      <c r="P42" s="13" t="s">
        <v>13</v>
      </c>
      <c r="Q42" s="13" t="s">
        <v>13</v>
      </c>
      <c r="R42" s="13" t="s">
        <v>13</v>
      </c>
      <c r="S42" s="13" t="s">
        <v>13</v>
      </c>
      <c r="T42" s="13" t="s">
        <v>13</v>
      </c>
      <c r="U42" s="13" t="s">
        <v>13</v>
      </c>
      <c r="V42" s="13" t="s">
        <v>13</v>
      </c>
      <c r="W42" s="13" t="s">
        <v>13</v>
      </c>
      <c r="X42" s="13" t="s">
        <v>13</v>
      </c>
      <c r="Y42" s="13" t="s">
        <v>13</v>
      </c>
      <c r="Z42" s="13" t="s">
        <v>13</v>
      </c>
      <c r="AA42" s="13" t="s">
        <v>13</v>
      </c>
      <c r="AB42" s="13" t="s">
        <v>13</v>
      </c>
    </row>
    <row r="43" spans="1:28">
      <c r="A43" s="4" t="s">
        <v>14</v>
      </c>
      <c r="B43" s="11">
        <v>38067</v>
      </c>
      <c r="C43" s="11">
        <v>27957.29</v>
      </c>
      <c r="D43" s="11">
        <v>38067</v>
      </c>
      <c r="E43" s="11">
        <v>0</v>
      </c>
      <c r="F43" s="11">
        <v>38067</v>
      </c>
      <c r="G43" s="11">
        <v>0</v>
      </c>
      <c r="H43" s="11">
        <v>38067</v>
      </c>
      <c r="I43" s="11">
        <v>0</v>
      </c>
      <c r="J43" s="11">
        <v>38067</v>
      </c>
      <c r="K43" s="11">
        <v>0</v>
      </c>
      <c r="L43" s="11">
        <v>38067</v>
      </c>
      <c r="M43" s="11">
        <v>0</v>
      </c>
      <c r="N43" s="11">
        <v>38067</v>
      </c>
      <c r="O43" s="11">
        <v>0</v>
      </c>
      <c r="P43" s="11">
        <v>38067</v>
      </c>
      <c r="Q43" s="11">
        <v>0</v>
      </c>
      <c r="R43" s="11">
        <v>38067</v>
      </c>
      <c r="S43" s="11">
        <v>0</v>
      </c>
      <c r="T43" s="11">
        <v>38067</v>
      </c>
      <c r="U43" s="11">
        <v>0</v>
      </c>
      <c r="V43" s="11">
        <v>38067</v>
      </c>
      <c r="W43" s="11">
        <v>0</v>
      </c>
      <c r="X43" s="11">
        <v>38067</v>
      </c>
      <c r="Y43" s="11">
        <v>0</v>
      </c>
      <c r="Z43" s="11">
        <v>27957.29</v>
      </c>
      <c r="AA43" s="11">
        <v>456804</v>
      </c>
      <c r="AB43" s="11">
        <v>428846.71</v>
      </c>
    </row>
    <row r="44" spans="1:28">
      <c r="A44" s="4" t="s">
        <v>42</v>
      </c>
      <c r="B44" s="11">
        <v>14066.67</v>
      </c>
      <c r="C44" s="11">
        <v>2082</v>
      </c>
      <c r="D44" s="11">
        <v>14066.67</v>
      </c>
      <c r="E44" s="11">
        <v>0</v>
      </c>
      <c r="F44" s="11">
        <v>14066.67</v>
      </c>
      <c r="G44" s="11">
        <v>0</v>
      </c>
      <c r="H44" s="11">
        <v>14066.66</v>
      </c>
      <c r="I44" s="11">
        <v>0</v>
      </c>
      <c r="J44" s="11">
        <v>14066.66</v>
      </c>
      <c r="K44" s="11">
        <v>0</v>
      </c>
      <c r="L44" s="11">
        <v>14066.66</v>
      </c>
      <c r="M44" s="11">
        <v>0</v>
      </c>
      <c r="N44" s="11">
        <v>14066.66</v>
      </c>
      <c r="O44" s="11">
        <v>0</v>
      </c>
      <c r="P44" s="11">
        <v>14066.67</v>
      </c>
      <c r="Q44" s="11">
        <v>0</v>
      </c>
      <c r="R44" s="11">
        <v>14066.67</v>
      </c>
      <c r="S44" s="11">
        <v>0</v>
      </c>
      <c r="T44" s="11">
        <v>14066.67</v>
      </c>
      <c r="U44" s="11">
        <v>0</v>
      </c>
      <c r="V44" s="11">
        <v>14066.67</v>
      </c>
      <c r="W44" s="11">
        <v>0</v>
      </c>
      <c r="X44" s="11">
        <v>14066.67</v>
      </c>
      <c r="Y44" s="11">
        <v>0</v>
      </c>
      <c r="Z44" s="11">
        <v>2082</v>
      </c>
      <c r="AA44" s="11">
        <v>168800</v>
      </c>
      <c r="AB44" s="11">
        <v>166718</v>
      </c>
    </row>
    <row r="45" spans="1:28">
      <c r="A45" s="4" t="s">
        <v>43</v>
      </c>
      <c r="B45" s="11">
        <v>4167</v>
      </c>
      <c r="C45" s="11">
        <v>0</v>
      </c>
      <c r="D45" s="11">
        <v>4167</v>
      </c>
      <c r="E45" s="11">
        <v>0</v>
      </c>
      <c r="F45" s="11">
        <v>4167</v>
      </c>
      <c r="G45" s="11">
        <v>0</v>
      </c>
      <c r="H45" s="11">
        <v>4167</v>
      </c>
      <c r="I45" s="11">
        <v>0</v>
      </c>
      <c r="J45" s="11">
        <v>4167</v>
      </c>
      <c r="K45" s="11">
        <v>0</v>
      </c>
      <c r="L45" s="11">
        <v>4167</v>
      </c>
      <c r="M45" s="11">
        <v>0</v>
      </c>
      <c r="N45" s="11">
        <v>4167</v>
      </c>
      <c r="O45" s="11">
        <v>0</v>
      </c>
      <c r="P45" s="11">
        <v>4167</v>
      </c>
      <c r="Q45" s="11">
        <v>0</v>
      </c>
      <c r="R45" s="11">
        <v>4167</v>
      </c>
      <c r="S45" s="11">
        <v>0</v>
      </c>
      <c r="T45" s="11">
        <v>4167</v>
      </c>
      <c r="U45" s="11">
        <v>0</v>
      </c>
      <c r="V45" s="11">
        <v>4167</v>
      </c>
      <c r="W45" s="11">
        <v>0</v>
      </c>
      <c r="X45" s="11">
        <v>4167</v>
      </c>
      <c r="Y45" s="11">
        <v>0</v>
      </c>
      <c r="Z45" s="11">
        <v>0</v>
      </c>
      <c r="AA45" s="11">
        <v>50004</v>
      </c>
      <c r="AB45" s="11">
        <v>50004</v>
      </c>
    </row>
    <row r="46" spans="1:28">
      <c r="A46" s="4" t="s">
        <v>44</v>
      </c>
      <c r="B46" s="11">
        <v>0</v>
      </c>
      <c r="C46" s="11">
        <v>0</v>
      </c>
      <c r="D46" s="11">
        <v>0</v>
      </c>
      <c r="E46" s="11">
        <v>0</v>
      </c>
      <c r="F46" s="11">
        <v>5000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5000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5000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5000</v>
      </c>
      <c r="Y46" s="11">
        <v>0</v>
      </c>
      <c r="Z46" s="11">
        <v>0</v>
      </c>
      <c r="AA46" s="11">
        <v>20000</v>
      </c>
      <c r="AB46" s="11">
        <v>20000</v>
      </c>
    </row>
    <row r="47" spans="1:28">
      <c r="A47" s="4" t="s">
        <v>45</v>
      </c>
      <c r="B47" s="11">
        <v>0</v>
      </c>
      <c r="C47" s="11">
        <v>0</v>
      </c>
      <c r="D47" s="11">
        <v>0</v>
      </c>
      <c r="E47" s="11">
        <v>0</v>
      </c>
      <c r="F47" s="11">
        <v>3333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3333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3334</v>
      </c>
      <c r="W47" s="11">
        <v>0</v>
      </c>
      <c r="X47" s="11">
        <v>0</v>
      </c>
      <c r="Y47" s="11">
        <v>0</v>
      </c>
      <c r="Z47" s="11">
        <v>0</v>
      </c>
      <c r="AA47" s="11">
        <v>10000</v>
      </c>
      <c r="AB47" s="11">
        <v>10000</v>
      </c>
    </row>
    <row r="48" spans="1:28">
      <c r="A48" s="4" t="s">
        <v>46</v>
      </c>
      <c r="B48" s="11">
        <v>1279</v>
      </c>
      <c r="C48" s="11">
        <v>0</v>
      </c>
      <c r="D48" s="11">
        <v>111</v>
      </c>
      <c r="E48" s="11">
        <v>0</v>
      </c>
      <c r="F48" s="11">
        <v>111</v>
      </c>
      <c r="G48" s="11">
        <v>0</v>
      </c>
      <c r="H48" s="11">
        <v>111</v>
      </c>
      <c r="I48" s="11">
        <v>0</v>
      </c>
      <c r="J48" s="11">
        <v>111</v>
      </c>
      <c r="K48" s="11">
        <v>0</v>
      </c>
      <c r="L48" s="11">
        <v>111</v>
      </c>
      <c r="M48" s="11">
        <v>0</v>
      </c>
      <c r="N48" s="11">
        <v>111</v>
      </c>
      <c r="O48" s="11">
        <v>0</v>
      </c>
      <c r="P48" s="11">
        <v>111</v>
      </c>
      <c r="Q48" s="11">
        <v>0</v>
      </c>
      <c r="R48" s="11">
        <v>111</v>
      </c>
      <c r="S48" s="11">
        <v>0</v>
      </c>
      <c r="T48" s="11">
        <v>111</v>
      </c>
      <c r="U48" s="11">
        <v>0</v>
      </c>
      <c r="V48" s="11">
        <v>111</v>
      </c>
      <c r="W48" s="11">
        <v>0</v>
      </c>
      <c r="X48" s="11">
        <v>111</v>
      </c>
      <c r="Y48" s="11">
        <v>0</v>
      </c>
      <c r="Z48" s="11">
        <v>0</v>
      </c>
      <c r="AA48" s="11">
        <v>2500</v>
      </c>
      <c r="AB48" s="11">
        <v>2500</v>
      </c>
    </row>
    <row r="49" spans="1:28">
      <c r="A49" s="4" t="s">
        <v>47</v>
      </c>
      <c r="B49" s="12">
        <v>57579.67</v>
      </c>
      <c r="C49" s="12">
        <v>30039.29</v>
      </c>
      <c r="D49" s="12">
        <v>56411.67</v>
      </c>
      <c r="E49" s="12">
        <v>0</v>
      </c>
      <c r="F49" s="12">
        <v>64744.67</v>
      </c>
      <c r="G49" s="12">
        <v>0</v>
      </c>
      <c r="H49" s="12">
        <v>56411.66</v>
      </c>
      <c r="I49" s="12">
        <v>0</v>
      </c>
      <c r="J49" s="12">
        <v>56411.66</v>
      </c>
      <c r="K49" s="12">
        <v>0</v>
      </c>
      <c r="L49" s="12">
        <v>61411.66</v>
      </c>
      <c r="M49" s="12">
        <v>0</v>
      </c>
      <c r="N49" s="12">
        <v>59744.66</v>
      </c>
      <c r="O49" s="12">
        <v>0</v>
      </c>
      <c r="P49" s="12">
        <v>56411.67</v>
      </c>
      <c r="Q49" s="12">
        <v>0</v>
      </c>
      <c r="R49" s="12">
        <v>61411.67</v>
      </c>
      <c r="S49" s="12">
        <v>0</v>
      </c>
      <c r="T49" s="12">
        <v>56411.67</v>
      </c>
      <c r="U49" s="12">
        <v>0</v>
      </c>
      <c r="V49" s="12">
        <v>59745.67</v>
      </c>
      <c r="W49" s="12">
        <v>0</v>
      </c>
      <c r="X49" s="12">
        <v>61411.67</v>
      </c>
      <c r="Y49" s="12">
        <v>0</v>
      </c>
      <c r="Z49" s="12">
        <v>30039.29</v>
      </c>
      <c r="AA49" s="12">
        <v>708108</v>
      </c>
      <c r="AB49" s="12">
        <v>678068.71</v>
      </c>
    </row>
    <row r="50" spans="1:28">
      <c r="A50" s="4" t="s">
        <v>48</v>
      </c>
      <c r="B50" s="13" t="s">
        <v>13</v>
      </c>
      <c r="C50" s="13" t="s">
        <v>13</v>
      </c>
      <c r="D50" s="13" t="s">
        <v>13</v>
      </c>
      <c r="E50" s="13" t="s">
        <v>13</v>
      </c>
      <c r="F50" s="13" t="s">
        <v>13</v>
      </c>
      <c r="G50" s="13" t="s">
        <v>13</v>
      </c>
      <c r="H50" s="13" t="s">
        <v>13</v>
      </c>
      <c r="I50" s="13" t="s">
        <v>13</v>
      </c>
      <c r="J50" s="13" t="s">
        <v>13</v>
      </c>
      <c r="K50" s="13" t="s">
        <v>13</v>
      </c>
      <c r="L50" s="13" t="s">
        <v>13</v>
      </c>
      <c r="M50" s="13" t="s">
        <v>13</v>
      </c>
      <c r="N50" s="13" t="s">
        <v>13</v>
      </c>
      <c r="O50" s="13" t="s">
        <v>13</v>
      </c>
      <c r="P50" s="13" t="s">
        <v>13</v>
      </c>
      <c r="Q50" s="13" t="s">
        <v>13</v>
      </c>
      <c r="R50" s="13" t="s">
        <v>13</v>
      </c>
      <c r="S50" s="13" t="s">
        <v>13</v>
      </c>
      <c r="T50" s="13" t="s">
        <v>13</v>
      </c>
      <c r="U50" s="13" t="s">
        <v>13</v>
      </c>
      <c r="V50" s="13" t="s">
        <v>13</v>
      </c>
      <c r="W50" s="13" t="s">
        <v>13</v>
      </c>
      <c r="X50" s="13" t="s">
        <v>13</v>
      </c>
      <c r="Y50" s="13" t="s">
        <v>13</v>
      </c>
      <c r="Z50" s="13" t="s">
        <v>13</v>
      </c>
      <c r="AA50" s="13" t="s">
        <v>13</v>
      </c>
      <c r="AB50" s="13" t="s">
        <v>13</v>
      </c>
    </row>
    <row r="51" spans="1:28">
      <c r="A51" s="4" t="s">
        <v>14</v>
      </c>
      <c r="B51" s="11">
        <v>25994</v>
      </c>
      <c r="C51" s="11">
        <v>30850.12</v>
      </c>
      <c r="D51" s="11">
        <v>25994</v>
      </c>
      <c r="E51" s="11">
        <v>0</v>
      </c>
      <c r="F51" s="11">
        <v>25994</v>
      </c>
      <c r="G51" s="11">
        <v>0</v>
      </c>
      <c r="H51" s="11">
        <v>25994</v>
      </c>
      <c r="I51" s="11">
        <v>0</v>
      </c>
      <c r="J51" s="11">
        <v>25994</v>
      </c>
      <c r="K51" s="11">
        <v>0</v>
      </c>
      <c r="L51" s="11">
        <v>25994</v>
      </c>
      <c r="M51" s="11">
        <v>0</v>
      </c>
      <c r="N51" s="11">
        <v>25994</v>
      </c>
      <c r="O51" s="11">
        <v>0</v>
      </c>
      <c r="P51" s="11">
        <v>25994</v>
      </c>
      <c r="Q51" s="11">
        <v>0</v>
      </c>
      <c r="R51" s="11">
        <v>25994</v>
      </c>
      <c r="S51" s="11">
        <v>0</v>
      </c>
      <c r="T51" s="11">
        <v>25994</v>
      </c>
      <c r="U51" s="11">
        <v>0</v>
      </c>
      <c r="V51" s="11">
        <v>25994</v>
      </c>
      <c r="W51" s="11">
        <v>0</v>
      </c>
      <c r="X51" s="11">
        <v>25994</v>
      </c>
      <c r="Y51" s="11">
        <v>0</v>
      </c>
      <c r="Z51" s="11">
        <v>30850.12</v>
      </c>
      <c r="AA51" s="11">
        <v>311928</v>
      </c>
      <c r="AB51" s="11">
        <v>281077.88</v>
      </c>
    </row>
    <row r="52" spans="1:28">
      <c r="A52" s="4" t="s">
        <v>49</v>
      </c>
      <c r="B52" s="11">
        <v>25000</v>
      </c>
      <c r="C52" s="11">
        <v>23447</v>
      </c>
      <c r="D52" s="11">
        <v>25000</v>
      </c>
      <c r="E52" s="11">
        <v>0</v>
      </c>
      <c r="F52" s="11">
        <v>25000</v>
      </c>
      <c r="G52" s="11">
        <v>0</v>
      </c>
      <c r="H52" s="11">
        <v>25000</v>
      </c>
      <c r="I52" s="11">
        <v>0</v>
      </c>
      <c r="J52" s="11">
        <v>25000</v>
      </c>
      <c r="K52" s="11">
        <v>0</v>
      </c>
      <c r="L52" s="11">
        <v>25000</v>
      </c>
      <c r="M52" s="11">
        <v>0</v>
      </c>
      <c r="N52" s="11">
        <v>6667</v>
      </c>
      <c r="O52" s="11">
        <v>0</v>
      </c>
      <c r="P52" s="11">
        <v>6667</v>
      </c>
      <c r="Q52" s="11">
        <v>0</v>
      </c>
      <c r="R52" s="11">
        <v>6667</v>
      </c>
      <c r="S52" s="11">
        <v>0</v>
      </c>
      <c r="T52" s="11">
        <v>6667</v>
      </c>
      <c r="U52" s="11">
        <v>0</v>
      </c>
      <c r="V52" s="11">
        <v>6667</v>
      </c>
      <c r="W52" s="11">
        <v>0</v>
      </c>
      <c r="X52" s="11">
        <v>6667</v>
      </c>
      <c r="Y52" s="11">
        <v>0</v>
      </c>
      <c r="Z52" s="11">
        <v>23447</v>
      </c>
      <c r="AA52" s="11">
        <v>190002</v>
      </c>
      <c r="AB52" s="11">
        <v>166555</v>
      </c>
    </row>
    <row r="53" spans="1:28">
      <c r="A53" s="4" t="s">
        <v>50</v>
      </c>
      <c r="B53" s="11">
        <v>10000</v>
      </c>
      <c r="C53" s="11">
        <v>0</v>
      </c>
      <c r="D53" s="11">
        <v>10000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20000</v>
      </c>
      <c r="K53" s="11">
        <v>0</v>
      </c>
      <c r="L53" s="11">
        <v>0</v>
      </c>
      <c r="M53" s="11">
        <v>0</v>
      </c>
      <c r="N53" s="11">
        <v>25000</v>
      </c>
      <c r="O53" s="11">
        <v>0</v>
      </c>
      <c r="P53" s="11">
        <v>5000</v>
      </c>
      <c r="Q53" s="11">
        <v>0</v>
      </c>
      <c r="R53" s="11">
        <v>5000</v>
      </c>
      <c r="S53" s="11">
        <v>0</v>
      </c>
      <c r="T53" s="11">
        <v>175000</v>
      </c>
      <c r="U53" s="11">
        <v>0</v>
      </c>
      <c r="V53" s="11">
        <v>120000</v>
      </c>
      <c r="W53" s="11">
        <v>0</v>
      </c>
      <c r="X53" s="11">
        <v>142356</v>
      </c>
      <c r="Y53" s="11">
        <v>0</v>
      </c>
      <c r="Z53" s="11">
        <v>0</v>
      </c>
      <c r="AA53" s="11">
        <v>512356</v>
      </c>
      <c r="AB53" s="11">
        <v>512356</v>
      </c>
    </row>
    <row r="54" spans="1:28">
      <c r="A54" s="4" t="s">
        <v>51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8333</v>
      </c>
      <c r="K54" s="11">
        <v>0</v>
      </c>
      <c r="L54" s="11">
        <v>8333</v>
      </c>
      <c r="M54" s="11">
        <v>0</v>
      </c>
      <c r="N54" s="11">
        <v>8333</v>
      </c>
      <c r="O54" s="11">
        <v>0</v>
      </c>
      <c r="P54" s="11">
        <v>8333</v>
      </c>
      <c r="Q54" s="11">
        <v>0</v>
      </c>
      <c r="R54" s="11">
        <v>8333</v>
      </c>
      <c r="S54" s="11">
        <v>0</v>
      </c>
      <c r="T54" s="11">
        <v>8333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50000</v>
      </c>
      <c r="AB54" s="11">
        <v>49998</v>
      </c>
    </row>
    <row r="55" spans="1:28">
      <c r="A55" s="4" t="s">
        <v>52</v>
      </c>
      <c r="B55" s="11">
        <v>0</v>
      </c>
      <c r="C55" s="11">
        <v>19</v>
      </c>
      <c r="D55" s="11">
        <v>0</v>
      </c>
      <c r="E55" s="11">
        <v>0</v>
      </c>
      <c r="F55" s="11">
        <v>1000</v>
      </c>
      <c r="G55" s="11">
        <v>0</v>
      </c>
      <c r="H55" s="11">
        <v>1000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3000</v>
      </c>
      <c r="O55" s="11">
        <v>0</v>
      </c>
      <c r="P55" s="11">
        <v>3000</v>
      </c>
      <c r="Q55" s="11">
        <v>0</v>
      </c>
      <c r="R55" s="11">
        <v>2000</v>
      </c>
      <c r="S55" s="11">
        <v>0</v>
      </c>
      <c r="T55" s="11">
        <v>10000</v>
      </c>
      <c r="U55" s="11">
        <v>0</v>
      </c>
      <c r="V55" s="11">
        <v>1000</v>
      </c>
      <c r="W55" s="11">
        <v>0</v>
      </c>
      <c r="X55" s="11">
        <v>1000</v>
      </c>
      <c r="Y55" s="11">
        <v>0</v>
      </c>
      <c r="Z55" s="11">
        <v>19</v>
      </c>
      <c r="AA55" s="11">
        <v>22000</v>
      </c>
      <c r="AB55" s="11">
        <v>21981</v>
      </c>
    </row>
    <row r="56" spans="1:28">
      <c r="A56" s="4" t="s">
        <v>53</v>
      </c>
      <c r="B56" s="12">
        <v>60994</v>
      </c>
      <c r="C56" s="12">
        <v>54316.12</v>
      </c>
      <c r="D56" s="12">
        <v>60994</v>
      </c>
      <c r="E56" s="12">
        <v>0</v>
      </c>
      <c r="F56" s="12">
        <v>51994</v>
      </c>
      <c r="G56" s="12">
        <v>0</v>
      </c>
      <c r="H56" s="12">
        <v>51994</v>
      </c>
      <c r="I56" s="12">
        <v>0</v>
      </c>
      <c r="J56" s="12">
        <v>79327</v>
      </c>
      <c r="K56" s="12">
        <v>0</v>
      </c>
      <c r="L56" s="12">
        <v>59327</v>
      </c>
      <c r="M56" s="12">
        <v>0</v>
      </c>
      <c r="N56" s="12">
        <v>68994</v>
      </c>
      <c r="O56" s="12">
        <v>0</v>
      </c>
      <c r="P56" s="12">
        <v>48994</v>
      </c>
      <c r="Q56" s="12">
        <v>0</v>
      </c>
      <c r="R56" s="12">
        <v>47994</v>
      </c>
      <c r="S56" s="12">
        <v>0</v>
      </c>
      <c r="T56" s="12">
        <v>225994</v>
      </c>
      <c r="U56" s="12">
        <v>0</v>
      </c>
      <c r="V56" s="12">
        <v>153661</v>
      </c>
      <c r="W56" s="12">
        <v>0</v>
      </c>
      <c r="X56" s="12">
        <v>176017</v>
      </c>
      <c r="Y56" s="12">
        <v>0</v>
      </c>
      <c r="Z56" s="12">
        <v>54316.12</v>
      </c>
      <c r="AA56" s="12">
        <v>1086284</v>
      </c>
      <c r="AB56" s="12">
        <v>1031967.88</v>
      </c>
    </row>
    <row r="57" spans="1:28">
      <c r="A57" s="4" t="s">
        <v>54</v>
      </c>
      <c r="B57" s="14">
        <v>285060.67</v>
      </c>
      <c r="C57" s="14">
        <v>283499.43</v>
      </c>
      <c r="D57" s="14">
        <v>286692.67</v>
      </c>
      <c r="E57" s="14">
        <v>0</v>
      </c>
      <c r="F57" s="14">
        <v>342355.67</v>
      </c>
      <c r="G57" s="14">
        <v>0</v>
      </c>
      <c r="H57" s="14">
        <v>369830.66</v>
      </c>
      <c r="I57" s="14">
        <v>0</v>
      </c>
      <c r="J57" s="14">
        <v>455459.66</v>
      </c>
      <c r="K57" s="14">
        <v>0</v>
      </c>
      <c r="L57" s="14">
        <v>447459.66</v>
      </c>
      <c r="M57" s="14">
        <v>0</v>
      </c>
      <c r="N57" s="14">
        <v>498210.66</v>
      </c>
      <c r="O57" s="14">
        <v>0</v>
      </c>
      <c r="P57" s="14">
        <v>370993.67</v>
      </c>
      <c r="Q57" s="14">
        <v>0</v>
      </c>
      <c r="R57" s="14">
        <v>371725.67</v>
      </c>
      <c r="S57" s="14">
        <v>0</v>
      </c>
      <c r="T57" s="14">
        <v>511994.67</v>
      </c>
      <c r="U57" s="14">
        <v>0</v>
      </c>
      <c r="V57" s="14">
        <v>479995.67</v>
      </c>
      <c r="W57" s="14">
        <v>0</v>
      </c>
      <c r="X57" s="14">
        <v>519517.67</v>
      </c>
      <c r="Y57" s="14">
        <v>0</v>
      </c>
      <c r="Z57" s="14">
        <v>298087.21000000002</v>
      </c>
      <c r="AA57" s="14">
        <v>4939297</v>
      </c>
      <c r="AB57" s="14">
        <v>4655797.57</v>
      </c>
    </row>
    <row r="58" spans="1:28">
      <c r="A58" s="2" t="s">
        <v>3</v>
      </c>
    </row>
    <row r="59" spans="1:28">
      <c r="A59" s="2" t="s">
        <v>3</v>
      </c>
    </row>
    <row r="61" spans="1:28">
      <c r="C61" s="58"/>
    </row>
  </sheetData>
  <mergeCells count="2">
    <mergeCell ref="Z7:AA7"/>
    <mergeCell ref="Z8:AA8"/>
  </mergeCells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DF5D-8543-4549-9307-36A7A29CF94D}">
  <dimension ref="A1:H44"/>
  <sheetViews>
    <sheetView zoomScaleNormal="100" workbookViewId="0">
      <selection activeCell="K31" sqref="K31"/>
    </sheetView>
  </sheetViews>
  <sheetFormatPr defaultColWidth="8.85546875" defaultRowHeight="12.95"/>
  <cols>
    <col min="1" max="1" width="28.42578125" customWidth="1"/>
    <col min="2" max="3" width="11.42578125" bestFit="1" customWidth="1"/>
    <col min="4" max="4" width="11.42578125" hidden="1" customWidth="1"/>
    <col min="5" max="5" width="11.42578125" bestFit="1" customWidth="1"/>
    <col min="6" max="6" width="9.140625" style="40"/>
    <col min="7" max="7" width="9" bestFit="1" customWidth="1"/>
    <col min="8" max="8" width="11.42578125" bestFit="1" customWidth="1"/>
  </cols>
  <sheetData>
    <row r="1" spans="1:7" ht="18">
      <c r="A1" s="39" t="s">
        <v>83</v>
      </c>
      <c r="B1" s="40"/>
      <c r="C1" s="40"/>
      <c r="D1" s="40"/>
      <c r="E1" s="40"/>
    </row>
    <row r="2" spans="1:7" ht="18">
      <c r="A2" s="39" t="s">
        <v>84</v>
      </c>
      <c r="B2" s="40"/>
      <c r="C2" s="40"/>
      <c r="D2" s="40"/>
      <c r="E2" s="40"/>
    </row>
    <row r="3" spans="1:7">
      <c r="A3" s="40"/>
      <c r="B3" s="40"/>
      <c r="C3" s="40"/>
      <c r="D3" s="40"/>
      <c r="E3" s="40"/>
    </row>
    <row r="4" spans="1:7">
      <c r="A4" s="40"/>
      <c r="B4" s="40"/>
      <c r="C4" s="40"/>
      <c r="D4" s="40"/>
      <c r="E4" s="40"/>
    </row>
    <row r="5" spans="1:7">
      <c r="A5" s="64" t="s">
        <v>4</v>
      </c>
      <c r="B5" s="41" t="s">
        <v>85</v>
      </c>
      <c r="C5" s="41" t="s">
        <v>85</v>
      </c>
      <c r="D5" s="42" t="s">
        <v>86</v>
      </c>
      <c r="E5" s="41" t="s">
        <v>85</v>
      </c>
    </row>
    <row r="6" spans="1:7" ht="27.95">
      <c r="A6" s="65"/>
      <c r="B6" s="44" t="s">
        <v>87</v>
      </c>
      <c r="C6" s="43" t="s">
        <v>88</v>
      </c>
      <c r="D6" s="45" t="s">
        <v>89</v>
      </c>
      <c r="E6" s="43" t="s">
        <v>90</v>
      </c>
    </row>
    <row r="7" spans="1:7">
      <c r="A7" s="46" t="s">
        <v>91</v>
      </c>
      <c r="B7" s="47"/>
      <c r="C7" s="47"/>
      <c r="D7" s="47"/>
      <c r="E7" s="47"/>
    </row>
    <row r="8" spans="1:7" ht="14.1">
      <c r="A8" s="48" t="s">
        <v>92</v>
      </c>
      <c r="B8" s="40"/>
      <c r="C8" s="40"/>
      <c r="D8" s="40"/>
      <c r="E8" s="40"/>
    </row>
    <row r="9" spans="1:7">
      <c r="A9" s="49" t="s">
        <v>93</v>
      </c>
      <c r="B9" s="50">
        <f>'1.0 TCA- Budget HL'!B9</f>
        <v>4657741.76</v>
      </c>
      <c r="C9" s="50">
        <f>'1.0 TCA- Budget HL'!C9</f>
        <v>4939297</v>
      </c>
      <c r="D9" s="50"/>
      <c r="E9" s="50">
        <f>B9+96800+42500+50000</f>
        <v>4847041.76</v>
      </c>
    </row>
    <row r="10" spans="1:7">
      <c r="A10" s="40"/>
      <c r="B10" s="51"/>
      <c r="C10" s="51"/>
      <c r="D10" s="51"/>
      <c r="E10" s="51"/>
      <c r="G10" s="52"/>
    </row>
    <row r="11" spans="1:7" ht="14.1">
      <c r="A11" s="48" t="s">
        <v>94</v>
      </c>
      <c r="B11" s="51"/>
      <c r="C11" s="51"/>
      <c r="D11" s="51"/>
      <c r="E11" s="51"/>
    </row>
    <row r="12" spans="1:7">
      <c r="A12" s="49" t="s">
        <v>95</v>
      </c>
      <c r="B12" s="51">
        <f>'TCA- Budget Report'!C13+'TCA- Budget Report'!C26+'TCA- Budget Report'!C36+'TCA- Budget Report'!C43+'TCA- Budget Report'!C51</f>
        <v>149830.5</v>
      </c>
      <c r="C12" s="51">
        <f>'1.0 TCA- Budget HL'!C13+'1.0 TCA- Budget HL'!C27+'1.0 TCA- Budget HL'!C38+'1.0 TCA- Budget HL'!C46+'1.0 TCA- Budget HL'!C55</f>
        <v>2201628</v>
      </c>
      <c r="D12" s="51" t="e">
        <f>#REF!-B12</f>
        <v>#REF!</v>
      </c>
      <c r="E12" s="51">
        <f>C12</f>
        <v>2201628</v>
      </c>
    </row>
    <row r="13" spans="1:7">
      <c r="A13" s="49" t="s">
        <v>96</v>
      </c>
      <c r="B13" s="53">
        <f>'TCA- Budget Report'!C57-'1.2 County Report'!B12</f>
        <v>133668.93</v>
      </c>
      <c r="C13" s="53">
        <f>'1.0 TCA- Budget HL'!C62-'1.2 County Report'!C12</f>
        <v>2737669</v>
      </c>
      <c r="D13" s="53" t="e">
        <f>#REF!-B13</f>
        <v>#REF!</v>
      </c>
      <c r="E13" s="53">
        <f>C13-148805</f>
        <v>2588864</v>
      </c>
    </row>
    <row r="14" spans="1:7">
      <c r="A14" s="54" t="s">
        <v>97</v>
      </c>
      <c r="B14" s="50">
        <f>SUM(B12:B13)</f>
        <v>283499.43</v>
      </c>
      <c r="C14" s="50">
        <f>SUM(C12:C13)</f>
        <v>4939297</v>
      </c>
      <c r="D14" s="50" t="e">
        <f t="shared" ref="D14:E14" si="0">SUM(D12:D13)</f>
        <v>#REF!</v>
      </c>
      <c r="E14" s="50">
        <f t="shared" si="0"/>
        <v>4790492</v>
      </c>
    </row>
    <row r="15" spans="1:7">
      <c r="A15" s="40"/>
      <c r="B15" s="51"/>
      <c r="C15" s="51"/>
      <c r="D15" s="51"/>
      <c r="E15" s="51"/>
    </row>
    <row r="16" spans="1:7" ht="14.1" thickBot="1">
      <c r="A16" s="54" t="s">
        <v>98</v>
      </c>
      <c r="B16" s="55">
        <f>B9-B14</f>
        <v>4374242.33</v>
      </c>
      <c r="C16" s="55">
        <f>C9-C14</f>
        <v>0</v>
      </c>
      <c r="D16" s="55" t="e">
        <f>D9-D14</f>
        <v>#REF!</v>
      </c>
      <c r="E16" s="55">
        <f>E9-E14</f>
        <v>56549.759999999776</v>
      </c>
    </row>
    <row r="17" spans="1:8" ht="18" thickTop="1" thickBot="1">
      <c r="A17" s="40"/>
      <c r="B17" s="40"/>
      <c r="C17" s="40"/>
      <c r="D17" s="40"/>
      <c r="E17" s="40"/>
      <c r="H17" s="56"/>
    </row>
    <row r="18" spans="1:8">
      <c r="A18" s="40"/>
      <c r="B18" s="40"/>
      <c r="C18" s="40"/>
      <c r="D18" s="40"/>
      <c r="E18" s="40"/>
    </row>
    <row r="19" spans="1:8">
      <c r="A19" s="40"/>
      <c r="B19" s="40"/>
      <c r="C19" s="40"/>
      <c r="D19" s="40"/>
      <c r="E19" s="40"/>
    </row>
    <row r="20" spans="1:8">
      <c r="A20" s="40"/>
      <c r="B20" s="40"/>
      <c r="C20" s="40"/>
      <c r="D20" s="40"/>
      <c r="E20" s="40"/>
    </row>
    <row r="21" spans="1:8">
      <c r="A21" s="40"/>
      <c r="B21" s="40"/>
      <c r="C21" s="40"/>
      <c r="D21" s="40"/>
      <c r="E21" s="40"/>
    </row>
    <row r="22" spans="1:8">
      <c r="A22" s="40"/>
      <c r="B22" s="40"/>
      <c r="C22" s="40"/>
      <c r="D22" s="40"/>
      <c r="E22" s="40"/>
    </row>
    <row r="23" spans="1:8">
      <c r="A23" s="40"/>
      <c r="B23" s="40"/>
      <c r="C23" s="40"/>
      <c r="D23" s="40"/>
      <c r="E23" s="40"/>
    </row>
    <row r="24" spans="1:8">
      <c r="A24" s="40"/>
      <c r="B24" s="40"/>
      <c r="C24" s="40"/>
      <c r="D24" s="40"/>
      <c r="E24" s="40"/>
    </row>
    <row r="25" spans="1:8">
      <c r="A25" s="40"/>
      <c r="B25" s="40"/>
      <c r="C25" s="40"/>
      <c r="D25" s="40"/>
      <c r="E25" s="40"/>
    </row>
    <row r="26" spans="1:8">
      <c r="A26" s="40"/>
      <c r="B26" s="40"/>
      <c r="C26" s="40"/>
      <c r="D26" s="40"/>
      <c r="E26" s="40"/>
    </row>
    <row r="27" spans="1:8">
      <c r="A27" s="40"/>
      <c r="B27" s="40"/>
      <c r="C27" s="40"/>
      <c r="D27" s="40"/>
      <c r="E27" s="40"/>
    </row>
    <row r="28" spans="1:8">
      <c r="A28" s="40"/>
      <c r="B28" s="40"/>
      <c r="C28" s="40"/>
      <c r="D28" s="40"/>
      <c r="E28" s="40"/>
    </row>
    <row r="29" spans="1:8">
      <c r="A29" s="40"/>
      <c r="B29" s="40"/>
      <c r="C29" s="40"/>
      <c r="D29" s="40"/>
      <c r="E29" s="40"/>
    </row>
    <row r="30" spans="1:8">
      <c r="A30" s="40"/>
      <c r="B30" s="40"/>
      <c r="C30" s="40"/>
      <c r="D30" s="40"/>
      <c r="E30" s="40"/>
    </row>
    <row r="31" spans="1:8">
      <c r="A31" s="40"/>
      <c r="B31" s="40"/>
      <c r="C31" s="40"/>
      <c r="D31" s="40"/>
      <c r="E31" s="40"/>
    </row>
    <row r="32" spans="1:8">
      <c r="A32" s="40"/>
      <c r="B32" s="40"/>
      <c r="C32" s="40"/>
      <c r="D32" s="40"/>
      <c r="E32" s="40"/>
    </row>
    <row r="33" spans="1:5">
      <c r="A33" s="40"/>
      <c r="B33" s="40"/>
      <c r="C33" s="40"/>
      <c r="D33" s="40"/>
      <c r="E33" s="40"/>
    </row>
    <row r="34" spans="1:5">
      <c r="A34" s="40"/>
      <c r="B34" s="40"/>
      <c r="C34" s="40"/>
      <c r="D34" s="40"/>
      <c r="E34" s="40"/>
    </row>
    <row r="35" spans="1:5">
      <c r="A35" s="40"/>
      <c r="B35" s="40"/>
      <c r="C35" s="40"/>
      <c r="D35" s="40"/>
      <c r="E35" s="40"/>
    </row>
    <row r="36" spans="1:5">
      <c r="A36" s="40"/>
      <c r="B36" s="40"/>
      <c r="C36" s="40"/>
      <c r="D36" s="40"/>
      <c r="E36" s="40"/>
    </row>
    <row r="37" spans="1:5">
      <c r="A37" s="40"/>
      <c r="B37" s="40"/>
      <c r="C37" s="40"/>
      <c r="D37" s="40"/>
      <c r="E37" s="40"/>
    </row>
    <row r="38" spans="1:5">
      <c r="A38" s="40"/>
      <c r="B38" s="40"/>
      <c r="C38" s="40"/>
      <c r="D38" s="40"/>
      <c r="E38" s="40"/>
    </row>
    <row r="39" spans="1:5">
      <c r="A39" s="40"/>
      <c r="B39" s="40"/>
      <c r="C39" s="40"/>
      <c r="D39" s="40"/>
      <c r="E39" s="40"/>
    </row>
    <row r="40" spans="1:5">
      <c r="A40" s="40"/>
      <c r="B40" s="40"/>
      <c r="C40" s="40"/>
      <c r="D40" s="40"/>
      <c r="E40" s="40"/>
    </row>
    <row r="41" spans="1:5">
      <c r="A41" s="40"/>
      <c r="B41" s="40"/>
      <c r="C41" s="40"/>
      <c r="D41" s="40"/>
      <c r="E41" s="40"/>
    </row>
    <row r="42" spans="1:5">
      <c r="A42" s="40"/>
      <c r="B42" s="40"/>
      <c r="C42" s="40"/>
      <c r="D42" s="40"/>
      <c r="E42" s="40"/>
    </row>
    <row r="43" spans="1:5">
      <c r="A43" s="40"/>
      <c r="B43" s="40"/>
      <c r="C43" s="40"/>
      <c r="D43" s="40"/>
      <c r="E43" s="40"/>
    </row>
    <row r="44" spans="1:5">
      <c r="A44" s="40"/>
      <c r="B44" s="40"/>
      <c r="C44" s="40"/>
      <c r="D44" s="40"/>
      <c r="E44" s="40"/>
    </row>
  </sheetData>
  <mergeCells count="1">
    <mergeCell ref="A5:A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44BF29288BA49A5746FE573D0BF52" ma:contentTypeVersion="8" ma:contentTypeDescription="Create a new document." ma:contentTypeScope="" ma:versionID="0ea2709d8f4a619bef85973bde53a5ed">
  <xsd:schema xmlns:xsd="http://www.w3.org/2001/XMLSchema" xmlns:xs="http://www.w3.org/2001/XMLSchema" xmlns:p="http://schemas.microsoft.com/office/2006/metadata/properties" xmlns:ns2="19441871-3e71-4cca-b4c4-06195bc337f6" targetNamespace="http://schemas.microsoft.com/office/2006/metadata/properties" ma:root="true" ma:fieldsID="985728afb6fe04a50c70de78af846f33" ns2:_="">
    <xsd:import namespace="19441871-3e71-4cca-b4c4-06195bc337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1871-3e71-4cca-b4c4-06195bc33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CB395D-52DA-40EA-BF76-0CE5A80F27F7}"/>
</file>

<file path=customXml/itemProps2.xml><?xml version="1.0" encoding="utf-8"?>
<ds:datastoreItem xmlns:ds="http://schemas.openxmlformats.org/officeDocument/2006/customXml" ds:itemID="{77F79790-CF41-4469-B092-2BC5431C22D5}"/>
</file>

<file path=customXml/itemProps3.xml><?xml version="1.0" encoding="utf-8"?>
<ds:datastoreItem xmlns:ds="http://schemas.openxmlformats.org/officeDocument/2006/customXml" ds:itemID="{C674A6E7-8F51-4743-BF2A-97532D933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Lezlie Biggers</cp:lastModifiedBy>
  <cp:revision/>
  <dcterms:created xsi:type="dcterms:W3CDTF">2024-08-13T13:00:28Z</dcterms:created>
  <dcterms:modified xsi:type="dcterms:W3CDTF">2024-08-23T18:52:04Z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0x01010061644BF29288BA49A5746FE573D0BF52</vt:lpwstr>
  </property>
</Properties>
</file>